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25" windowHeight="6495" tabRatio="601" activeTab="0"/>
  </bookViews>
  <sheets>
    <sheet name="Plan dochodów - 2003" sheetId="1" r:id="rId1"/>
  </sheets>
  <definedNames>
    <definedName name="_xlnm.Print_Titles" localSheetId="0">'Plan dochodów - 2003'!$10:$11</definedName>
  </definedNames>
  <calcPr fullCalcOnLoad="1"/>
</workbook>
</file>

<file path=xl/sharedStrings.xml><?xml version="1.0" encoding="utf-8"?>
<sst xmlns="http://schemas.openxmlformats.org/spreadsheetml/2006/main" count="426" uniqueCount="218">
  <si>
    <t>Załącznik Nr 1</t>
  </si>
  <si>
    <t>Dział</t>
  </si>
  <si>
    <t>Rozdz.</t>
  </si>
  <si>
    <t>Wyszczególnienie</t>
  </si>
  <si>
    <t>§</t>
  </si>
  <si>
    <t>Plan na</t>
  </si>
  <si>
    <t>Wyk.</t>
  </si>
  <si>
    <t>– powiat</t>
  </si>
  <si>
    <t>– gmina</t>
  </si>
  <si>
    <t>%</t>
  </si>
  <si>
    <t>010</t>
  </si>
  <si>
    <t>Rolnictwo i łowiectwo</t>
  </si>
  <si>
    <t>01021</t>
  </si>
  <si>
    <t>Inspekcja weterynaryjna</t>
  </si>
  <si>
    <t>Pozostałe odsetki</t>
  </si>
  <si>
    <t>092</t>
  </si>
  <si>
    <t>211</t>
  </si>
  <si>
    <t>641</t>
  </si>
  <si>
    <t>01095</t>
  </si>
  <si>
    <t>Pozostała działalność</t>
  </si>
  <si>
    <t>Wpływy z opłaty miejscowej</t>
  </si>
  <si>
    <t>044</t>
  </si>
  <si>
    <t>050</t>
  </si>
  <si>
    <t>Rybołówstwo i rybactwo</t>
  </si>
  <si>
    <t>05095</t>
  </si>
  <si>
    <t>049</t>
  </si>
  <si>
    <t>Transport i łączność</t>
  </si>
  <si>
    <t>Drogi publiczne powiatowe</t>
  </si>
  <si>
    <t>Wpływy z różnych dochodów</t>
  </si>
  <si>
    <t>097</t>
  </si>
  <si>
    <t>Drogi publiczne gminne</t>
  </si>
  <si>
    <t>096</t>
  </si>
  <si>
    <t>Gospodarka mieszkaniowa</t>
  </si>
  <si>
    <t>Gospodarka gruntami i nieruchomościami</t>
  </si>
  <si>
    <t>047</t>
  </si>
  <si>
    <t>Wpływy z różnych opłat</t>
  </si>
  <si>
    <t>069</t>
  </si>
  <si>
    <t>075</t>
  </si>
  <si>
    <t>076</t>
  </si>
  <si>
    <t>084</t>
  </si>
  <si>
    <t>091</t>
  </si>
  <si>
    <t>Wpływy z różnych dochodw</t>
  </si>
  <si>
    <t>236</t>
  </si>
  <si>
    <t>Działalność usługowa</t>
  </si>
  <si>
    <t>Prace geodezyjne i kartograficzne</t>
  </si>
  <si>
    <t>Opracowania geodezyjne i kartograficzne</t>
  </si>
  <si>
    <t>Nadzór budowlany</t>
  </si>
  <si>
    <t>057</t>
  </si>
  <si>
    <t>Fundusz Gospodarki Zasobem Geodezyjnym i Kartograficznym</t>
  </si>
  <si>
    <t>244</t>
  </si>
  <si>
    <t>Administracja publiczna</t>
  </si>
  <si>
    <t>Urzędy Wojewódzkie</t>
  </si>
  <si>
    <t>201</t>
  </si>
  <si>
    <t>Starostwa powiatowe</t>
  </si>
  <si>
    <t>Wpłwy z opłaty komunikacyjnej</t>
  </si>
  <si>
    <t>042</t>
  </si>
  <si>
    <t xml:space="preserve"> </t>
  </si>
  <si>
    <t>Komisje poborowe</t>
  </si>
  <si>
    <t>Spis powszechny i inne</t>
  </si>
  <si>
    <t>048</t>
  </si>
  <si>
    <t>Urzędy naczelnych organów władzy państwowej, kontroli i ochrony prawa oraz sądownictwa</t>
  </si>
  <si>
    <t>Wybory do Sejmu i Senatu</t>
  </si>
  <si>
    <t>Bezpieczeństwo publiczne i ochrona przeciwpożarowa</t>
  </si>
  <si>
    <t>Komendy Powiatowe Policji</t>
  </si>
  <si>
    <t>Komendy Powiatowe Państwowej Straży Pożarnej</t>
  </si>
  <si>
    <t>Straż Miejska</t>
  </si>
  <si>
    <t xml:space="preserve">Dochody od osób prawnych, od osób fizycznych i od innych jednostek nie posiadających osobowości prawnej </t>
  </si>
  <si>
    <t>Wpływy z podatku dochodowego od osób fizycznych</t>
  </si>
  <si>
    <t>035</t>
  </si>
  <si>
    <t>Podatek od nieruchomości</t>
  </si>
  <si>
    <t>031</t>
  </si>
  <si>
    <t>Podatek od środków transportowych</t>
  </si>
  <si>
    <t>034</t>
  </si>
  <si>
    <t>Podatek od czynności cywilnoprawnych</t>
  </si>
  <si>
    <t>Podatek rolny</t>
  </si>
  <si>
    <t>032</t>
  </si>
  <si>
    <t>Podatek leśny</t>
  </si>
  <si>
    <t>033</t>
  </si>
  <si>
    <t>Podatek od spadków i darowizn</t>
  </si>
  <si>
    <t>036</t>
  </si>
  <si>
    <t>037</t>
  </si>
  <si>
    <t>043</t>
  </si>
  <si>
    <t>045</t>
  </si>
  <si>
    <t>Wpływy z opłaty skarbowej</t>
  </si>
  <si>
    <t>041</t>
  </si>
  <si>
    <t>Wpływy z różnych rozliczeń</t>
  </si>
  <si>
    <t>Udziały gmin w podatkach stanowiących dochód budżetu państwa</t>
  </si>
  <si>
    <t>Podatek dochodowy od osób fizycznych</t>
  </si>
  <si>
    <t>001</t>
  </si>
  <si>
    <t>Podatek dochodowy od osób prawnych</t>
  </si>
  <si>
    <t>002</t>
  </si>
  <si>
    <t>Udziały powiatów w podatkach stanowiących dochód budżetu państwa</t>
  </si>
  <si>
    <t xml:space="preserve">Różne rozliczenia </t>
  </si>
  <si>
    <t>292</t>
  </si>
  <si>
    <t>Różne rozliczenia finansowe</t>
  </si>
  <si>
    <t>Oświata i wychowanie</t>
  </si>
  <si>
    <t>Szkoły podstawowe</t>
  </si>
  <si>
    <t>Gimnazja</t>
  </si>
  <si>
    <t>Zespoły ekonomiczno - administracyjne szkół</t>
  </si>
  <si>
    <t>Licea Ogólnokształcące</t>
  </si>
  <si>
    <t>203</t>
  </si>
  <si>
    <t>213</t>
  </si>
  <si>
    <t>Ochrona zdrowia</t>
  </si>
  <si>
    <t>Opieka społeczna</t>
  </si>
  <si>
    <t>Placówki opiekuńczo - wychowawcze</t>
  </si>
  <si>
    <t>Wpływy z usług</t>
  </si>
  <si>
    <t>083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</si>
  <si>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</si>
  <si>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</si>
  <si>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</si>
  <si>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</si>
  <si>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Dodatki mieszkaniowe</t>
  </si>
  <si>
    <t>Zasiłki rodzinne, pielęgnacyjne i wychowawcze</t>
  </si>
  <si>
    <t xml:space="preserve"> - zasiłki funkcjonariuszom Policji</t>
  </si>
  <si>
    <t xml:space="preserve"> - zasiłki funkcjonariuszom PSP</t>
  </si>
  <si>
    <t>Ośrodki pomocy społecznej</t>
  </si>
  <si>
    <t>232</t>
  </si>
  <si>
    <t>Ośrodki adopcyjno - opiekuńcze</t>
  </si>
  <si>
    <t>Edukacyjna opieka wychowawcza</t>
  </si>
  <si>
    <t>Przedszkola</t>
  </si>
  <si>
    <t>Internaty i bursy  szkolne</t>
  </si>
  <si>
    <t>Pomoc materialna dla uczniów</t>
  </si>
  <si>
    <t>Gospodarka komunalna i ochrona środowiska</t>
  </si>
  <si>
    <t>Gospodarka ściekowa i ochrona wód</t>
  </si>
  <si>
    <t>626</t>
  </si>
  <si>
    <t>Gospodarka odpadami</t>
  </si>
  <si>
    <t>Utrzymanie zieleni w miastach i gminach</t>
  </si>
  <si>
    <t>Oświetlenie ulic, placów  i dróg</t>
  </si>
  <si>
    <t>Wpływy z opłaty eksploatacyjnej  Szalet , Dworzec</t>
  </si>
  <si>
    <t>046</t>
  </si>
  <si>
    <t>661</t>
  </si>
  <si>
    <t>Kultura i ochrona dziedzictwa narodowego</t>
  </si>
  <si>
    <t>Pozostałe zadania w zakresie kultury</t>
  </si>
  <si>
    <t>233</t>
  </si>
  <si>
    <t>Filharmonie , orkiestry , chóry i kapele</t>
  </si>
  <si>
    <t>Biblioteki</t>
  </si>
  <si>
    <t>Muzea</t>
  </si>
  <si>
    <t>R a z e m</t>
  </si>
  <si>
    <t>2003 rok</t>
  </si>
  <si>
    <t xml:space="preserve">                              Plan  dochodów  miasta  Łomży  na  2003 rok</t>
  </si>
  <si>
    <t>30.09.2002</t>
  </si>
  <si>
    <t>Plan po zmian. na</t>
  </si>
  <si>
    <t>Zad.  zlecone, w tym:</t>
  </si>
  <si>
    <t>058</t>
  </si>
  <si>
    <t>Grzywny i inne kary pieniężne od osób prawnych i innych jednostek organizacyjnych</t>
  </si>
  <si>
    <t>662</t>
  </si>
  <si>
    <t>212</t>
  </si>
  <si>
    <t>01022</t>
  </si>
  <si>
    <t>Zwalczanie chorób zakaźnych zwierząt oraz badania monitoringowe pozostałości chemicznych i biologicznych w tkankach zwierząt i produktach pochodzenia zwierzęcego</t>
  </si>
  <si>
    <t>Szkoły podstawowe specjalne</t>
  </si>
  <si>
    <t>631</t>
  </si>
  <si>
    <t>629</t>
  </si>
  <si>
    <t>Wpływy z opłat za zezwolenia na sprzedaż alkoholu</t>
  </si>
  <si>
    <t>Pomoc dla uchodzców</t>
  </si>
  <si>
    <t>Rady Miejskiej  Łomży</t>
  </si>
  <si>
    <t>Urzędy gmin  / miast i miast na prawach powiatu /</t>
  </si>
  <si>
    <t>Urzędy naczelnych organów władzy państwowej,kontroli i ochrony prawa</t>
  </si>
  <si>
    <t>Wpływy z podatku rolnego, podatku leśnego,podatku od czynności cywilnoprawnych oraz podatków i opłat lokalnych od osób prawnych i innych jednostek organizacyjnych</t>
  </si>
  <si>
    <t>Wpływy z podatku rolnego, podatku leśnego,podatku od spadków i darowizn, podatku od czynności cywilnoprawnych oraz podatków i opłat lokalnych od osób fizycznych</t>
  </si>
  <si>
    <t>Część oświatowa subwencji ogólnej dla jednostek samorządu terytorialnego</t>
  </si>
  <si>
    <t>Część podstawowa subwencji ogólnej  dla gmin</t>
  </si>
  <si>
    <t>Część drogowa subwencji ogólnej dla powiatów i województw</t>
  </si>
  <si>
    <t>Centra Kształcenia Ustawicznego i Praktycznego oraz ośrodki dokształcania zawodowego</t>
  </si>
  <si>
    <t xml:space="preserve">Zasiłki i pomoc w naturze oraz składki na ubezpieczenia społeczne </t>
  </si>
  <si>
    <t>Zespoły do spraw orzekania o stopniu niepełnosprawności</t>
  </si>
  <si>
    <t>Usługi opiekuńcze i specjalistyczne usługi opiekuńcze</t>
  </si>
  <si>
    <t>Teatry dramatyczne i lalkowe</t>
  </si>
  <si>
    <t>Dotacje celowe otrzymane z budżetu państwa na zadania bieżące z zakresu administracji rządowej oraz inne zadania zlecone ustawami realizowane przez powiat</t>
  </si>
  <si>
    <t>Środki na dofinanansowanie własnych inwestycji gmin pozyskane z innych żródeł</t>
  </si>
  <si>
    <t>Otrzymane spadki zapisy i darowizny  w postaci pieniężnej</t>
  </si>
  <si>
    <t>Wpływy z opłat  za zarząd, użytkowanie i użytkowanie wieczyste nieruchomości</t>
  </si>
  <si>
    <t xml:space="preserve">Wpływy z innych lokalnych opłat pobieranych przez jednostki samorządu terytorialnego na podstawie odrębnych ustaw </t>
  </si>
  <si>
    <t>Wpływy z tytułu przekształcenia prawa użytkowania wieczystego przysługującego osobom fizycznym w prawo własności</t>
  </si>
  <si>
    <t>Wpływy ze sprzedaży wyrobów i składników majątkowych</t>
  </si>
  <si>
    <t>Odsetki od nieterminowych wpłat z tytułu podatków i opłat</t>
  </si>
  <si>
    <t>Dochody jednostek samorządu terytorialnego związane z  realizacją zadań z zakresu administracji rządowej oraz innych zadań zleconych ustawami</t>
  </si>
  <si>
    <t>Otrzymane spadki, zapisy i darowizny w postaci pieniężnej</t>
  </si>
  <si>
    <t>Dotacje otrzymane  z funduszy celowych na realizację zadań bieżących jednostek sektora finansów publicznych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</si>
  <si>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</si>
  <si>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</si>
  <si>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Dotacje celowe otrzymane z gminy na inwestycje i zakupy inwest.realizowane na podstawie porozumień  między jednostkami samorządu terytorialnego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</si>
  <si>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</si>
  <si>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</si>
  <si>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</si>
  <si>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</si>
  <si>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</si>
  <si>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</si>
  <si>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</si>
  <si>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z budżetu państwa na realizację bieżących zadań własnych powiatu.</t>
  </si>
  <si>
    <t>Dotacje celowe otrzymane  z budżetu państwa na realizację własnych zadań bieżących gmin.</t>
  </si>
  <si>
    <t xml:space="preserve">Dotacje otrzymane z funduszy celowych na finansowanie lub dofinansowanie kosztów realizacji inwestycji i zakupów inwestycyjnych jednostek sektora finansów publicznych </t>
  </si>
  <si>
    <t xml:space="preserve">Dotacje celowe otrzymane z budżetu państwa na inwestycje i zakupy inwestycyjne   z zakresu administracji rządowej oraz innych zadań  zleconych gminom ustawami </t>
  </si>
  <si>
    <t>Dotacje celowe otrzymane z budżetu państywa na realizację bieżących zadań własnych powiatu</t>
  </si>
  <si>
    <t>Dotacje celowe otrzymane z powiatu na zadania bieżące realizowane na podstawie porozumień między jednostkami samorządu terytorialnego</t>
  </si>
  <si>
    <t>Dotacje celowe otrzymane od samorządu województwa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</si>
  <si>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</si>
  <si>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 xml:space="preserve">Dotacje celowe otrzymane z powiatu na zadania bieżace realizowane na podstawie porozumień między jednostkami samorządu terytorytorialnego </t>
  </si>
  <si>
    <t>Dotacje celowe otrzymane z budżetu państwa na zadania bieżące realizowane przez powiat na podstawie porozumień z organami administracji rządowej</t>
  </si>
  <si>
    <t>do Uchwały Nr 35/IX/03</t>
  </si>
  <si>
    <t>z dnia 26 marca 2003 r.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</si>
  <si>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</si>
  <si>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</si>
  <si>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</si>
  <si>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</si>
  <si>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Dotacje celowe otrzymane z budżetu państwa na zadania bieżące z zakresu administracji rządowej oraz inne zadania zlecone ustawami realizowanych przez powiat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</si>
  <si>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</si>
  <si>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</si>
  <si>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Dotacje celowe otrzymane z powiatu na inwestycje i zakupy inwestycyjne realizowane na podstawie porozumień między jednostkami samorządu terytorialnego</t>
  </si>
  <si>
    <t>Wpływy z innych opłat stanowiących dochody jednostek samorządu terytor.na podstawie ustaw</t>
  </si>
  <si>
    <t>Część rekompensująca subwencji ogólnej  dla gmin</t>
  </si>
  <si>
    <t>Szkoły zawodowe</t>
  </si>
  <si>
    <t xml:space="preserve">Składki na ubezpieczenie zdrowotne oraz świadczenia dla osób nie objętych obowiązkiem ubezpieczenia zdrowotnego </t>
  </si>
  <si>
    <t>Składki na ubezpieczenie zdrowotne opłacane  za osoby pobierajce niektóre świadczenia z pomocy spoecznej</t>
  </si>
  <si>
    <t xml:space="preserve">Dotacje celowe otrzymane z powiatu na zadania bieżące realizowane na podstawie porozumień między jednostkami samorządu terytorialnego </t>
  </si>
  <si>
    <t>Środki do dofinansowanie własnych inwestycji gmin pozyskane z innych żródeł</t>
  </si>
  <si>
    <t>Dochody z najmu i dzierżawy składników majątkowych Skarbu Państwa, jednostek samorządu terytorialnego lub innych jednostek zaliczanych do sektora finansów publicznych oraz innych umów o podobnym charakterze(cmentarz)</t>
  </si>
  <si>
    <t>Wpływy z różnych dochodów / Współfinansowanie MPWiK w realizacji systemu wodno-kanaliz /</t>
  </si>
  <si>
    <t xml:space="preserve">Dotacje celowe otrzymane z budżetu państwa na realizację zadań bieżących  z zakresu administracji rządowej  oraz innych zadań zleconych gminie ustawami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</si>
</sst>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0"/>
      <color indexed="60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tted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9" xfId="0" applyFont="1" applyBorder="1" applyAlignment="1" applyProtection="1">
      <alignment horizont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1" fillId="3" borderId="17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Font="1" applyFill="1" applyBorder="1" applyAlignment="1" applyProtection="1">
      <alignment wrapText="1"/>
      <protection locked="0"/>
    </xf>
    <xf numFmtId="3" fontId="0" fillId="0" borderId="17" xfId="0" applyNumberFormat="1" applyFill="1" applyBorder="1" applyAlignment="1" applyProtection="1">
      <alignment wrapTex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 wrapText="1"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 wrapText="1"/>
      <protection locked="0"/>
    </xf>
    <xf numFmtId="3" fontId="4" fillId="2" borderId="19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 wrapText="1"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 wrapText="1"/>
      <protection locked="0"/>
    </xf>
    <xf numFmtId="3" fontId="1" fillId="3" borderId="16" xfId="0" applyNumberFormat="1" applyFont="1" applyFill="1" applyBorder="1" applyAlignment="1" applyProtection="1">
      <alignment vertical="center"/>
      <protection hidden="1"/>
    </xf>
    <xf numFmtId="3" fontId="1" fillId="3" borderId="16" xfId="0" applyNumberFormat="1" applyFont="1" applyFill="1" applyBorder="1" applyAlignment="1" applyProtection="1">
      <alignment vertical="center" wrapText="1"/>
      <protection hidden="1"/>
    </xf>
    <xf numFmtId="49" fontId="0" fillId="0" borderId="21" xfId="0" applyNumberFormat="1" applyBorder="1" applyAlignment="1" applyProtection="1">
      <alignment horizontal="center" wrapText="1"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49" fontId="1" fillId="3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1" fillId="3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wrapText="1"/>
      <protection locked="0"/>
    </xf>
    <xf numFmtId="49" fontId="7" fillId="4" borderId="27" xfId="0" applyNumberFormat="1" applyFont="1" applyFill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9" fillId="0" borderId="6" xfId="0" applyFont="1" applyBorder="1" applyAlignment="1" applyProtection="1">
      <alignment horizontal="center"/>
      <protection locked="0"/>
    </xf>
    <xf numFmtId="49" fontId="9" fillId="0" borderId="9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3" fontId="0" fillId="5" borderId="17" xfId="0" applyNumberFormat="1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49" fontId="0" fillId="0" borderId="9" xfId="0" applyNumberForma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horizontal="center"/>
      <protection locked="0"/>
    </xf>
    <xf numFmtId="3" fontId="0" fillId="0" borderId="33" xfId="0" applyNumberFormat="1" applyBorder="1" applyAlignment="1" applyProtection="1">
      <alignment wrapText="1"/>
      <protection locked="0"/>
    </xf>
    <xf numFmtId="0" fontId="8" fillId="0" borderId="34" xfId="0" applyFont="1" applyBorder="1" applyAlignment="1" applyProtection="1">
      <alignment wrapText="1"/>
      <protection locked="0"/>
    </xf>
    <xf numFmtId="3" fontId="0" fillId="0" borderId="35" xfId="0" applyNumberForma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Continuous" vertical="center" wrapText="1"/>
      <protection locked="0"/>
    </xf>
    <xf numFmtId="0" fontId="1" fillId="0" borderId="38" xfId="0" applyFont="1" applyBorder="1" applyAlignment="1" applyProtection="1">
      <alignment horizontal="centerContinuous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3" fontId="4" fillId="4" borderId="39" xfId="0" applyNumberFormat="1" applyFont="1" applyFill="1" applyBorder="1" applyAlignment="1" applyProtection="1">
      <alignment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73" fontId="4" fillId="4" borderId="39" xfId="0" applyNumberFormat="1" applyFont="1" applyFill="1" applyBorder="1" applyAlignment="1" applyProtection="1">
      <alignment horizontal="center" vertical="center" wrapText="1"/>
      <protection hidden="1"/>
    </xf>
    <xf numFmtId="173" fontId="1" fillId="2" borderId="16" xfId="0" applyNumberFormat="1" applyFont="1" applyFill="1" applyBorder="1" applyAlignment="1" applyProtection="1">
      <alignment horizontal="center" vertical="center"/>
      <protection hidden="1"/>
    </xf>
    <xf numFmtId="173" fontId="6" fillId="3" borderId="17" xfId="0" applyNumberFormat="1" applyFont="1" applyFill="1" applyBorder="1" applyAlignment="1" applyProtection="1">
      <alignment horizontal="center" vertical="center"/>
      <protection hidden="1"/>
    </xf>
    <xf numFmtId="173" fontId="10" fillId="5" borderId="17" xfId="0" applyNumberFormat="1" applyFont="1" applyFill="1" applyBorder="1" applyAlignment="1" applyProtection="1">
      <alignment horizontal="center"/>
      <protection hidden="1"/>
    </xf>
    <xf numFmtId="173" fontId="10" fillId="0" borderId="17" xfId="0" applyNumberFormat="1" applyFont="1" applyFill="1" applyBorder="1" applyAlignment="1" applyProtection="1">
      <alignment horizontal="center"/>
      <protection hidden="1"/>
    </xf>
    <xf numFmtId="49" fontId="0" fillId="3" borderId="21" xfId="0" applyNumberFormat="1" applyFont="1" applyFill="1" applyBorder="1" applyAlignment="1" applyProtection="1">
      <alignment horizontal="center" vertical="center"/>
      <protection locked="0"/>
    </xf>
    <xf numFmtId="173" fontId="10" fillId="3" borderId="17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tabSelected="1" zoomScale="75" zoomScaleNormal="75" workbookViewId="0" topLeftCell="A77">
      <selection activeCell="C47" sqref="C47"/>
    </sheetView>
  </sheetViews>
  <sheetFormatPr defaultColWidth="9.00390625" defaultRowHeight="12.75"/>
  <cols>
    <col min="1" max="1" width="5.25390625" style="0" customWidth="1"/>
    <col min="2" max="2" width="7.125" style="0" bestFit="1" customWidth="1"/>
    <col min="3" max="3" width="50.75390625" style="0" customWidth="1"/>
    <col min="4" max="4" width="4.25390625" style="0" customWidth="1"/>
    <col min="5" max="5" width="12.875" style="0" customWidth="1"/>
    <col min="6" max="6" width="13.00390625" style="0" customWidth="1"/>
    <col min="7" max="7" width="11.625" style="0" customWidth="1"/>
    <col min="8" max="8" width="10.75390625" style="0" customWidth="1"/>
    <col min="9" max="9" width="7.875" style="0" customWidth="1"/>
  </cols>
  <sheetData>
    <row r="1" spans="1:9" ht="12.75">
      <c r="A1" s="77"/>
      <c r="B1" s="77"/>
      <c r="C1" s="77"/>
      <c r="D1" s="77"/>
      <c r="E1" s="77"/>
      <c r="F1" s="77"/>
      <c r="G1" s="78" t="s">
        <v>0</v>
      </c>
      <c r="H1" s="77"/>
      <c r="I1" s="77"/>
    </row>
    <row r="2" spans="1:9" ht="12.75">
      <c r="A2" s="77"/>
      <c r="B2" s="77"/>
      <c r="C2" s="77"/>
      <c r="D2" s="77"/>
      <c r="E2" s="77"/>
      <c r="F2" s="77"/>
      <c r="G2" s="78" t="s">
        <v>198</v>
      </c>
      <c r="H2" s="77"/>
      <c r="I2" s="77"/>
    </row>
    <row r="3" spans="1:9" ht="12.75">
      <c r="A3" s="77"/>
      <c r="B3" s="77"/>
      <c r="C3" s="77"/>
      <c r="D3" s="77"/>
      <c r="E3" s="77"/>
      <c r="F3" s="77"/>
      <c r="G3" s="78" t="s">
        <v>154</v>
      </c>
      <c r="H3" s="77"/>
      <c r="I3" s="77"/>
    </row>
    <row r="4" spans="1:9" ht="12.75">
      <c r="A4" s="77"/>
      <c r="B4" s="77"/>
      <c r="C4" s="77"/>
      <c r="D4" s="77"/>
      <c r="E4" s="77"/>
      <c r="F4" s="77"/>
      <c r="G4" s="78" t="s">
        <v>199</v>
      </c>
      <c r="H4" s="78"/>
      <c r="I4" s="77"/>
    </row>
    <row r="5" spans="1:9" ht="12.75">
      <c r="A5" s="77"/>
      <c r="B5" s="77"/>
      <c r="C5" s="77"/>
      <c r="D5" s="77"/>
      <c r="E5" s="77"/>
      <c r="F5" s="77"/>
      <c r="G5" s="77"/>
      <c r="H5" s="77"/>
      <c r="I5" s="77"/>
    </row>
    <row r="6" spans="1:9" ht="13.5" customHeight="1">
      <c r="A6" s="77"/>
      <c r="B6" s="77"/>
      <c r="C6" s="77"/>
      <c r="D6" s="77"/>
      <c r="E6" s="77"/>
      <c r="F6" s="77"/>
      <c r="G6" s="77"/>
      <c r="H6" s="77"/>
      <c r="I6" s="77"/>
    </row>
    <row r="7" spans="1:9" s="3" customFormat="1" ht="20.25">
      <c r="A7" s="79"/>
      <c r="B7" s="80"/>
      <c r="C7" s="81" t="s">
        <v>139</v>
      </c>
      <c r="D7" s="79"/>
      <c r="E7" s="80"/>
      <c r="F7" s="80"/>
      <c r="G7" s="80"/>
      <c r="H7" s="80"/>
      <c r="I7" s="80"/>
    </row>
    <row r="8" spans="1:9" ht="12.75">
      <c r="A8" s="77"/>
      <c r="B8" s="77"/>
      <c r="C8" s="77"/>
      <c r="D8" s="77"/>
      <c r="E8" s="82"/>
      <c r="F8" s="82"/>
      <c r="G8" s="77"/>
      <c r="H8" s="77"/>
      <c r="I8" s="77"/>
    </row>
    <row r="9" spans="1:9" ht="13.5" thickBot="1">
      <c r="A9" s="77"/>
      <c r="B9" s="77"/>
      <c r="C9" s="77"/>
      <c r="D9" s="77"/>
      <c r="E9" s="82"/>
      <c r="F9" s="82"/>
      <c r="G9" s="77"/>
      <c r="H9" s="77"/>
      <c r="I9" s="77"/>
    </row>
    <row r="10" spans="1:9" ht="27" customHeight="1">
      <c r="A10" s="104" t="s">
        <v>1</v>
      </c>
      <c r="B10" s="105" t="s">
        <v>2</v>
      </c>
      <c r="C10" s="106" t="s">
        <v>3</v>
      </c>
      <c r="D10" s="107" t="s">
        <v>4</v>
      </c>
      <c r="E10" s="123" t="s">
        <v>141</v>
      </c>
      <c r="F10" s="123" t="s">
        <v>5</v>
      </c>
      <c r="G10" s="124" t="s">
        <v>142</v>
      </c>
      <c r="H10" s="125"/>
      <c r="I10" s="123" t="s">
        <v>6</v>
      </c>
    </row>
    <row r="11" spans="1:9" ht="21" customHeight="1" thickBot="1">
      <c r="A11" s="100"/>
      <c r="B11" s="101"/>
      <c r="C11" s="102"/>
      <c r="D11" s="103"/>
      <c r="E11" s="126" t="s">
        <v>140</v>
      </c>
      <c r="F11" s="126" t="s">
        <v>138</v>
      </c>
      <c r="G11" s="126" t="s">
        <v>7</v>
      </c>
      <c r="H11" s="126" t="s">
        <v>8</v>
      </c>
      <c r="I11" s="128" t="s">
        <v>9</v>
      </c>
    </row>
    <row r="12" spans="1:9" ht="14.25" customHeight="1" thickBot="1">
      <c r="A12" s="14">
        <v>1</v>
      </c>
      <c r="B12" s="12">
        <v>2</v>
      </c>
      <c r="C12" s="13">
        <v>3</v>
      </c>
      <c r="D12" s="54">
        <v>4</v>
      </c>
      <c r="E12" s="56">
        <v>5</v>
      </c>
      <c r="F12" s="56">
        <v>6</v>
      </c>
      <c r="G12" s="56">
        <v>8</v>
      </c>
      <c r="H12" s="56">
        <v>9</v>
      </c>
      <c r="I12" s="55">
        <v>10</v>
      </c>
    </row>
    <row r="13" spans="1:9" ht="22.5" customHeight="1">
      <c r="A13" s="16" t="s">
        <v>10</v>
      </c>
      <c r="B13" s="17"/>
      <c r="C13" s="18" t="s">
        <v>11</v>
      </c>
      <c r="D13" s="83"/>
      <c r="E13" s="57">
        <f>IF(SUM(E14,E17,E19)&gt;0,SUM(E14,E17,E19),"")</f>
        <v>834100</v>
      </c>
      <c r="F13" s="57">
        <f>IF(SUM(F14,F17,F19)&gt;0,SUM(F14,F17,F19),"")</f>
        <v>860650</v>
      </c>
      <c r="G13" s="57">
        <f>IF(SUM(G14,G17,G19)&gt;0,SUM(G14,G17,G19),"")</f>
        <v>859000</v>
      </c>
      <c r="H13" s="57">
        <f>IF(SUM(H14,H17,H19)&gt;0,SUM(H14,H17,H19),"")</f>
      </c>
      <c r="I13" s="130">
        <f aca="true" t="shared" si="0" ref="I13:I26">IF(AND(E13&lt;&gt;"",F13&lt;&gt;""),F13/E13*100,"")</f>
        <v>103.18307157415178</v>
      </c>
    </row>
    <row r="14" spans="1:9" ht="17.25" customHeight="1">
      <c r="A14" s="19"/>
      <c r="B14" s="20" t="s">
        <v>12</v>
      </c>
      <c r="C14" s="21" t="s">
        <v>13</v>
      </c>
      <c r="D14" s="84"/>
      <c r="E14" s="58">
        <f>IF(SUM(E15:E16)&gt;0,SUM(E15:E16),"")</f>
        <v>830500</v>
      </c>
      <c r="F14" s="58">
        <f>IF(SUM(F15:F16)&gt;0,SUM(F15:F16),"")</f>
        <v>860050</v>
      </c>
      <c r="G14" s="58">
        <f>IF(SUM(G15:G16)&gt;0,SUM(G15:G16),"")</f>
        <v>859000</v>
      </c>
      <c r="H14" s="58">
        <f>IF(SUM(H15:H16)&gt;0,SUM(H15:H16),"")</f>
      </c>
      <c r="I14" s="131">
        <f t="shared" si="0"/>
        <v>103.55809753160747</v>
      </c>
    </row>
    <row r="15" spans="1:9" ht="14.25" customHeight="1">
      <c r="A15" s="25"/>
      <c r="B15" s="26"/>
      <c r="C15" s="27" t="s">
        <v>14</v>
      </c>
      <c r="D15" s="85" t="s">
        <v>15</v>
      </c>
      <c r="E15" s="60">
        <v>500</v>
      </c>
      <c r="F15" s="60">
        <v>1050</v>
      </c>
      <c r="G15" s="60"/>
      <c r="H15" s="60"/>
      <c r="I15" s="133">
        <f t="shared" si="0"/>
        <v>210</v>
      </c>
    </row>
    <row r="16" spans="1:9" ht="39" customHeight="1">
      <c r="A16" s="25"/>
      <c r="B16" s="26"/>
      <c r="C16" s="27" t="s">
        <v>204</v>
      </c>
      <c r="D16" s="85" t="s">
        <v>16</v>
      </c>
      <c r="E16" s="60">
        <v>830000</v>
      </c>
      <c r="F16" s="60">
        <v>859000</v>
      </c>
      <c r="G16" s="60">
        <v>859000</v>
      </c>
      <c r="H16" s="60"/>
      <c r="I16" s="133">
        <f t="shared" si="0"/>
        <v>103.49397590361447</v>
      </c>
    </row>
    <row r="17" spans="1:9" ht="54" customHeight="1">
      <c r="A17" s="19"/>
      <c r="B17" s="20" t="s">
        <v>147</v>
      </c>
      <c r="C17" s="21" t="s">
        <v>148</v>
      </c>
      <c r="D17" s="84"/>
      <c r="E17" s="58">
        <f>IF(SUM(E18:E18)&gt;0,SUM(E18:E18),"")</f>
        <v>3000</v>
      </c>
      <c r="F17" s="58">
        <f>IF(SUM(F18:F18)&gt;0,SUM(F18:F18),"")</f>
      </c>
      <c r="G17" s="58">
        <f>IF(SUM(G18:G18)&gt;0,SUM(G18:G18),"")</f>
      </c>
      <c r="H17" s="58">
        <f>IF(SUM(H18:H18)&gt;0,SUM(H18:H18),"")</f>
      </c>
      <c r="I17" s="131">
        <f t="shared" si="0"/>
      </c>
    </row>
    <row r="18" spans="1:9" ht="39" customHeight="1">
      <c r="A18" s="25"/>
      <c r="B18" s="26"/>
      <c r="C18" s="27" t="s">
        <v>200</v>
      </c>
      <c r="D18" s="85" t="s">
        <v>16</v>
      </c>
      <c r="E18" s="60">
        <v>3000</v>
      </c>
      <c r="F18" s="60"/>
      <c r="G18" s="60"/>
      <c r="H18" s="60"/>
      <c r="I18" s="133">
        <f t="shared" si="0"/>
      </c>
    </row>
    <row r="19" spans="1:9" ht="18" customHeight="1">
      <c r="A19" s="32"/>
      <c r="B19" s="20" t="s">
        <v>18</v>
      </c>
      <c r="C19" s="21" t="s">
        <v>19</v>
      </c>
      <c r="D19" s="84"/>
      <c r="E19" s="58">
        <f>IF(SUM(E20:E20)&gt;0,SUM(E20:E20),"")</f>
        <v>600</v>
      </c>
      <c r="F19" s="58">
        <f>IF(SUM(F20:F20)&gt;0,SUM(F20:F20),"")</f>
        <v>600</v>
      </c>
      <c r="G19" s="58">
        <f>IF(SUM(G20:G20)&gt;0,SUM(G20:G20),"")</f>
      </c>
      <c r="H19" s="58">
        <f>IF(SUM(H20:H20)&gt;0,SUM(H20:H20),"")</f>
      </c>
      <c r="I19" s="131">
        <f t="shared" si="0"/>
        <v>100</v>
      </c>
    </row>
    <row r="20" spans="1:9" ht="15" customHeight="1" thickBot="1">
      <c r="A20" s="25"/>
      <c r="B20" s="23"/>
      <c r="C20" s="24" t="s">
        <v>20</v>
      </c>
      <c r="D20" s="86" t="s">
        <v>21</v>
      </c>
      <c r="E20" s="59">
        <v>600</v>
      </c>
      <c r="F20" s="59">
        <v>600</v>
      </c>
      <c r="G20" s="59"/>
      <c r="H20" s="59"/>
      <c r="I20" s="133">
        <f t="shared" si="0"/>
        <v>100</v>
      </c>
    </row>
    <row r="21" spans="1:9" ht="22.5" customHeight="1">
      <c r="A21" s="16" t="s">
        <v>22</v>
      </c>
      <c r="B21" s="30"/>
      <c r="C21" s="31" t="s">
        <v>23</v>
      </c>
      <c r="D21" s="87"/>
      <c r="E21" s="57">
        <f>IF(SUM(E22)&gt;0,SUM(E22),"")</f>
        <v>200</v>
      </c>
      <c r="F21" s="57">
        <f>IF(SUM(F22)&gt;0,SUM(F22),"")</f>
        <v>1000</v>
      </c>
      <c r="G21" s="57">
        <f>IF(SUM(G22)&gt;0,SUM(G22),"")</f>
      </c>
      <c r="H21" s="57">
        <f>IF(SUM(H22)&gt;0,SUM(H22),"")</f>
      </c>
      <c r="I21" s="130">
        <f t="shared" si="0"/>
        <v>500</v>
      </c>
    </row>
    <row r="22" spans="1:9" ht="18" customHeight="1">
      <c r="A22" s="32"/>
      <c r="B22" s="20" t="s">
        <v>24</v>
      </c>
      <c r="C22" s="21" t="s">
        <v>19</v>
      </c>
      <c r="D22" s="84"/>
      <c r="E22" s="58">
        <f>IF(SUM(E23:E23)&gt;0,SUM(E23:E23),"")</f>
        <v>200</v>
      </c>
      <c r="F22" s="58">
        <f>IF(SUM(F23:F23)&gt;0,SUM(F23:F23),"")</f>
        <v>1000</v>
      </c>
      <c r="G22" s="58">
        <f>IF(SUM(G23:G23)&gt;0,SUM(G23:G23),"")</f>
      </c>
      <c r="H22" s="58">
        <f>IF(SUM(H23:H23)&gt;0,SUM(H23:H23),"")</f>
      </c>
      <c r="I22" s="131">
        <f t="shared" si="0"/>
        <v>500</v>
      </c>
    </row>
    <row r="23" spans="1:9" ht="40.5" customHeight="1" thickBot="1">
      <c r="A23" s="25"/>
      <c r="B23" s="23"/>
      <c r="C23" s="33" t="s">
        <v>195</v>
      </c>
      <c r="D23" s="88" t="s">
        <v>25</v>
      </c>
      <c r="E23" s="62">
        <v>200</v>
      </c>
      <c r="F23" s="62">
        <v>1000</v>
      </c>
      <c r="G23" s="62"/>
      <c r="H23" s="62"/>
      <c r="I23" s="133">
        <f t="shared" si="0"/>
        <v>500</v>
      </c>
    </row>
    <row r="24" spans="1:9" ht="22.5" customHeight="1">
      <c r="A24" s="35">
        <v>600</v>
      </c>
      <c r="B24" s="30"/>
      <c r="C24" s="31" t="s">
        <v>26</v>
      </c>
      <c r="D24" s="87"/>
      <c r="E24" s="65">
        <f>IF(SUM(E25,E27)&gt;0,SUM(E25,E27),"")</f>
        <v>60000</v>
      </c>
      <c r="F24" s="65">
        <f>IF(SUM(F25,F27)&gt;0,SUM(F25,F27),"")</f>
        <v>1906500</v>
      </c>
      <c r="G24" s="65">
        <f>IF(SUM(G25,G27)&gt;0,SUM(G25,G27),"")</f>
      </c>
      <c r="H24" s="65">
        <f>IF(SUM(H25,H27)&gt;0,SUM(H25,H27),"")</f>
      </c>
      <c r="I24" s="65">
        <f>IF(SUM(I25,I27)&gt;0,SUM(I25,I27),"")</f>
      </c>
    </row>
    <row r="25" spans="1:9" ht="18" customHeight="1">
      <c r="A25" s="39"/>
      <c r="B25" s="36">
        <v>60014</v>
      </c>
      <c r="C25" s="21" t="s">
        <v>27</v>
      </c>
      <c r="D25" s="84"/>
      <c r="E25" s="58">
        <f>IF(SUM(E26:E26)&gt;0,SUM(E26:E26),"")</f>
      </c>
      <c r="F25" s="58">
        <f>IF(SUM(F26:F26)&gt;0,SUM(F26:F26),"")</f>
        <v>1906500</v>
      </c>
      <c r="G25" s="58">
        <f>IF(SUM(G26:G26)&gt;0,SUM(G26:G26),"")</f>
      </c>
      <c r="H25" s="58">
        <f>IF(SUM(H26:H26)&gt;0,SUM(H26:H26),"")</f>
      </c>
      <c r="I25" s="131">
        <f t="shared" si="0"/>
      </c>
    </row>
    <row r="26" spans="1:9" ht="26.25" customHeight="1">
      <c r="A26" s="25"/>
      <c r="B26" s="23"/>
      <c r="C26" s="33" t="s">
        <v>168</v>
      </c>
      <c r="D26" s="88" t="s">
        <v>151</v>
      </c>
      <c r="E26" s="62"/>
      <c r="F26" s="62">
        <v>1906500</v>
      </c>
      <c r="G26" s="62"/>
      <c r="H26" s="62"/>
      <c r="I26" s="133">
        <f t="shared" si="0"/>
      </c>
    </row>
    <row r="27" spans="1:9" ht="17.25" customHeight="1">
      <c r="A27" s="39"/>
      <c r="B27" s="42">
        <v>60016</v>
      </c>
      <c r="C27" s="43" t="s">
        <v>30</v>
      </c>
      <c r="D27" s="92"/>
      <c r="E27" s="72">
        <f>IF(SUM(E28:E29)&gt;0,SUM(E28:E29),"")</f>
        <v>60000</v>
      </c>
      <c r="F27" s="72">
        <f>IF(SUM(F28:F29)&gt;0,SUM(F28:F29),"")</f>
      </c>
      <c r="G27" s="72">
        <f>IF(SUM(G28:G29)&gt;0,SUM(G28:G29),"")</f>
      </c>
      <c r="H27" s="72">
        <f>IF(SUM(H28:H29)&gt;0,SUM(H28:H29),"")</f>
      </c>
      <c r="I27" s="131">
        <f aca="true" t="shared" si="1" ref="I27:I50">IF(AND(E27&lt;&gt;"",F27&lt;&gt;""),F27/E27*100,"")</f>
      </c>
    </row>
    <row r="28" spans="1:9" ht="25.5" customHeight="1">
      <c r="A28" s="25"/>
      <c r="B28" s="26"/>
      <c r="C28" s="97" t="s">
        <v>169</v>
      </c>
      <c r="D28" s="91" t="s">
        <v>31</v>
      </c>
      <c r="E28" s="71">
        <v>60000</v>
      </c>
      <c r="F28" s="71"/>
      <c r="G28" s="71"/>
      <c r="H28" s="71"/>
      <c r="I28" s="133">
        <f t="shared" si="1"/>
      </c>
    </row>
    <row r="29" spans="1:9" ht="13.5" customHeight="1" thickBot="1">
      <c r="A29" s="25"/>
      <c r="B29" s="26"/>
      <c r="C29" s="97" t="s">
        <v>28</v>
      </c>
      <c r="D29" s="91" t="s">
        <v>29</v>
      </c>
      <c r="E29" s="71"/>
      <c r="F29" s="71"/>
      <c r="G29" s="71"/>
      <c r="H29" s="71"/>
      <c r="I29" s="133">
        <f t="shared" si="1"/>
      </c>
    </row>
    <row r="30" spans="1:9" ht="21.75" customHeight="1">
      <c r="A30" s="35">
        <v>700</v>
      </c>
      <c r="B30" s="17"/>
      <c r="C30" s="31" t="s">
        <v>32</v>
      </c>
      <c r="D30" s="87"/>
      <c r="E30" s="65">
        <f>IF(SUM(E31,E43)&gt;0,SUM(E31,E43),"")</f>
        <v>3583279</v>
      </c>
      <c r="F30" s="65">
        <f>IF(SUM(F31,F43)&gt;0,SUM(F31,F43),"")</f>
        <v>2126811</v>
      </c>
      <c r="G30" s="65">
        <f>IF(SUM(G31,G43)&gt;0,SUM(G31,G43),"")</f>
        <v>40000</v>
      </c>
      <c r="H30" s="65">
        <f>IF(SUM(H31,H43)&gt;0,SUM(H31,H43),"")</f>
      </c>
      <c r="I30" s="130">
        <f t="shared" si="1"/>
        <v>59.35376508499617</v>
      </c>
    </row>
    <row r="31" spans="1:9" ht="18" customHeight="1">
      <c r="A31" s="39"/>
      <c r="B31" s="36">
        <v>70005</v>
      </c>
      <c r="C31" s="21" t="s">
        <v>33</v>
      </c>
      <c r="D31" s="84"/>
      <c r="E31" s="58">
        <f>IF(SUM(E32:E42)&gt;0,SUM(E32:E42),"")</f>
        <v>3562279</v>
      </c>
      <c r="F31" s="58">
        <f>IF(SUM(F32:F42)&gt;0,SUM(F32:F42),"")</f>
        <v>2111811</v>
      </c>
      <c r="G31" s="58">
        <f>IF(SUM(G32:G42)&gt;0,SUM(G32:G42),"")</f>
        <v>40000</v>
      </c>
      <c r="H31" s="58">
        <f>IF(SUM(H32:H42)&gt;0,SUM(H32:H42),"")</f>
      </c>
      <c r="I31" s="131">
        <f t="shared" si="1"/>
        <v>59.28258286338605</v>
      </c>
    </row>
    <row r="32" spans="1:9" ht="26.25" customHeight="1">
      <c r="A32" s="25"/>
      <c r="B32" s="26"/>
      <c r="C32" s="33" t="s">
        <v>170</v>
      </c>
      <c r="D32" s="90" t="s">
        <v>34</v>
      </c>
      <c r="E32" s="67">
        <v>596668</v>
      </c>
      <c r="F32" s="67">
        <v>601217</v>
      </c>
      <c r="G32" s="67"/>
      <c r="H32" s="67"/>
      <c r="I32" s="133">
        <f t="shared" si="1"/>
        <v>100.76240053094854</v>
      </c>
    </row>
    <row r="33" spans="1:9" ht="38.25">
      <c r="A33" s="25"/>
      <c r="B33" s="26"/>
      <c r="C33" s="97" t="s">
        <v>171</v>
      </c>
      <c r="D33" s="91" t="s">
        <v>25</v>
      </c>
      <c r="E33" s="71">
        <v>108000</v>
      </c>
      <c r="F33" s="71">
        <v>100000</v>
      </c>
      <c r="G33" s="71"/>
      <c r="H33" s="71"/>
      <c r="I33" s="133">
        <f t="shared" si="1"/>
        <v>92.5925925925926</v>
      </c>
    </row>
    <row r="34" spans="1:9" ht="12.75">
      <c r="A34" s="25"/>
      <c r="B34" s="26"/>
      <c r="C34" s="97" t="s">
        <v>35</v>
      </c>
      <c r="D34" s="91" t="s">
        <v>36</v>
      </c>
      <c r="E34" s="71">
        <v>6000</v>
      </c>
      <c r="F34" s="71"/>
      <c r="G34" s="71"/>
      <c r="H34" s="71"/>
      <c r="I34" s="133">
        <f t="shared" si="1"/>
      </c>
    </row>
    <row r="35" spans="1:9" ht="51" customHeight="1">
      <c r="A35" s="25"/>
      <c r="B35" s="26"/>
      <c r="C35" s="37" t="s">
        <v>205</v>
      </c>
      <c r="D35" s="90" t="s">
        <v>37</v>
      </c>
      <c r="E35" s="67">
        <v>324144</v>
      </c>
      <c r="F35" s="67">
        <v>499644</v>
      </c>
      <c r="G35" s="67"/>
      <c r="H35" s="67"/>
      <c r="I35" s="133">
        <f t="shared" si="1"/>
        <v>154.14260328742782</v>
      </c>
    </row>
    <row r="36" spans="1:9" ht="38.25">
      <c r="A36" s="25"/>
      <c r="B36" s="26"/>
      <c r="C36" s="37" t="s">
        <v>172</v>
      </c>
      <c r="D36" s="90" t="s">
        <v>38</v>
      </c>
      <c r="E36" s="67">
        <v>80000</v>
      </c>
      <c r="F36" s="67">
        <v>50000</v>
      </c>
      <c r="G36" s="67"/>
      <c r="H36" s="67"/>
      <c r="I36" s="133">
        <f t="shared" si="1"/>
        <v>62.5</v>
      </c>
    </row>
    <row r="37" spans="1:9" ht="12.75">
      <c r="A37" s="25"/>
      <c r="B37" s="26"/>
      <c r="C37" s="37" t="s">
        <v>173</v>
      </c>
      <c r="D37" s="90" t="s">
        <v>39</v>
      </c>
      <c r="E37" s="67">
        <v>740000</v>
      </c>
      <c r="F37" s="67">
        <v>750000</v>
      </c>
      <c r="G37" s="67"/>
      <c r="H37" s="67"/>
      <c r="I37" s="133">
        <f t="shared" si="1"/>
        <v>101.35135135135135</v>
      </c>
    </row>
    <row r="38" spans="1:9" ht="12.75" customHeight="1">
      <c r="A38" s="25"/>
      <c r="B38" s="26"/>
      <c r="C38" s="37" t="s">
        <v>202</v>
      </c>
      <c r="D38" s="90" t="s">
        <v>40</v>
      </c>
      <c r="E38" s="67">
        <v>756323</v>
      </c>
      <c r="F38" s="67">
        <v>30000</v>
      </c>
      <c r="G38" s="67"/>
      <c r="H38" s="67"/>
      <c r="I38" s="133">
        <f t="shared" si="1"/>
        <v>3.9665592610564535</v>
      </c>
    </row>
    <row r="39" spans="1:9" ht="12.75">
      <c r="A39" s="25"/>
      <c r="B39" s="26"/>
      <c r="C39" s="37" t="s">
        <v>41</v>
      </c>
      <c r="D39" s="90" t="s">
        <v>29</v>
      </c>
      <c r="E39" s="67">
        <v>53310</v>
      </c>
      <c r="F39" s="67"/>
      <c r="G39" s="67"/>
      <c r="H39" s="67"/>
      <c r="I39" s="133">
        <f t="shared" si="1"/>
      </c>
    </row>
    <row r="40" spans="1:9" ht="52.5" customHeight="1">
      <c r="A40" s="25"/>
      <c r="B40" s="26"/>
      <c r="C40" s="27" t="s">
        <v>167</v>
      </c>
      <c r="D40" s="90" t="s">
        <v>16</v>
      </c>
      <c r="E40" s="67">
        <v>65000</v>
      </c>
      <c r="F40" s="67">
        <v>40000</v>
      </c>
      <c r="G40" s="67">
        <v>40000</v>
      </c>
      <c r="H40" s="67"/>
      <c r="I40" s="133">
        <f t="shared" si="1"/>
        <v>61.53846153846154</v>
      </c>
    </row>
    <row r="41" spans="1:9" ht="37.5" customHeight="1">
      <c r="A41" s="25"/>
      <c r="B41" s="26"/>
      <c r="C41" s="37" t="s">
        <v>175</v>
      </c>
      <c r="D41" s="90" t="s">
        <v>42</v>
      </c>
      <c r="E41" s="67">
        <v>40111</v>
      </c>
      <c r="F41" s="67">
        <v>40950</v>
      </c>
      <c r="G41" s="67"/>
      <c r="H41" s="67"/>
      <c r="I41" s="133">
        <f t="shared" si="1"/>
        <v>102.09169554486301</v>
      </c>
    </row>
    <row r="42" spans="1:9" ht="25.5">
      <c r="A42" s="25"/>
      <c r="B42" s="26"/>
      <c r="C42" s="37" t="s">
        <v>144</v>
      </c>
      <c r="D42" s="90" t="s">
        <v>143</v>
      </c>
      <c r="E42" s="67">
        <v>792723</v>
      </c>
      <c r="F42" s="67"/>
      <c r="G42" s="67"/>
      <c r="H42" s="67"/>
      <c r="I42" s="133">
        <f t="shared" si="1"/>
      </c>
    </row>
    <row r="43" spans="1:9" ht="18" customHeight="1">
      <c r="A43" s="41"/>
      <c r="B43" s="36">
        <v>70095</v>
      </c>
      <c r="C43" s="21" t="s">
        <v>19</v>
      </c>
      <c r="D43" s="84"/>
      <c r="E43" s="58">
        <f>IF(SUM(E44:E44)&gt;0,SUM(E44:E44),"")</f>
        <v>21000</v>
      </c>
      <c r="F43" s="58">
        <f>IF(SUM(F44:F44)&gt;0,SUM(F44:F44),"")</f>
        <v>15000</v>
      </c>
      <c r="G43" s="58">
        <f>IF(SUM(G44:G44)&gt;0,SUM(G44:G44),"")</f>
      </c>
      <c r="H43" s="58">
        <f>IF(SUM(H44:H44)&gt;0,SUM(H44:H44),"")</f>
      </c>
      <c r="I43" s="131">
        <f t="shared" si="1"/>
        <v>71.42857142857143</v>
      </c>
    </row>
    <row r="44" spans="1:9" ht="26.25" customHeight="1" thickBot="1">
      <c r="A44" s="25"/>
      <c r="B44" s="26"/>
      <c r="C44" s="37" t="s">
        <v>176</v>
      </c>
      <c r="D44" s="90" t="s">
        <v>31</v>
      </c>
      <c r="E44" s="67">
        <v>21000</v>
      </c>
      <c r="F44" s="67">
        <v>15000</v>
      </c>
      <c r="G44" s="67"/>
      <c r="H44" s="67"/>
      <c r="I44" s="133">
        <f t="shared" si="1"/>
        <v>71.42857142857143</v>
      </c>
    </row>
    <row r="45" spans="1:9" ht="21.75" customHeight="1">
      <c r="A45" s="35">
        <v>710</v>
      </c>
      <c r="B45" s="30"/>
      <c r="C45" s="31" t="s">
        <v>43</v>
      </c>
      <c r="D45" s="87"/>
      <c r="E45" s="65">
        <f>IF(SUM(E46,E48,E51,E54)&gt;0,SUM(E46,E48,E51,E54),"")</f>
        <v>255000</v>
      </c>
      <c r="F45" s="65">
        <f>IF(SUM(F46,F48,F51,F54)&gt;0,SUM(F46,F48,F51,F54),"")</f>
        <v>218000</v>
      </c>
      <c r="G45" s="65">
        <f>IF(SUM(G46,G48,G51,G54)&gt;0,SUM(G46,G48,G51,G54),"")</f>
        <v>108000</v>
      </c>
      <c r="H45" s="65">
        <f>IF(SUM(H46,H48,H51,H54)&gt;0,SUM(H46,H48,H51,H54),"")</f>
      </c>
      <c r="I45" s="130">
        <f t="shared" si="1"/>
        <v>85.49019607843137</v>
      </c>
    </row>
    <row r="46" spans="1:9" ht="18" customHeight="1">
      <c r="A46" s="39"/>
      <c r="B46" s="42">
        <v>71013</v>
      </c>
      <c r="C46" s="43" t="s">
        <v>44</v>
      </c>
      <c r="D46" s="92"/>
      <c r="E46" s="72">
        <f>IF(SUM(E47:E47)&gt;0,SUM(E47:E47),"")</f>
        <v>20000</v>
      </c>
      <c r="F46" s="72">
        <f>IF(SUM(F47:F47)&gt;0,SUM(F47:F47),"")</f>
        <v>30000</v>
      </c>
      <c r="G46" s="72">
        <f>IF(SUM(G47:G47)&gt;0,SUM(G47:G47),"")</f>
        <v>30000</v>
      </c>
      <c r="H46" s="72">
        <f>IF(SUM(H47:H47)&gt;0,SUM(H47:H47),"")</f>
      </c>
      <c r="I46" s="131">
        <f t="shared" si="1"/>
        <v>150</v>
      </c>
    </row>
    <row r="47" spans="1:9" ht="39.75" customHeight="1">
      <c r="A47" s="25"/>
      <c r="B47" s="26"/>
      <c r="C47" s="27" t="s">
        <v>200</v>
      </c>
      <c r="D47" s="90" t="s">
        <v>16</v>
      </c>
      <c r="E47" s="67">
        <v>20000</v>
      </c>
      <c r="F47" s="67">
        <v>30000</v>
      </c>
      <c r="G47" s="67">
        <v>30000</v>
      </c>
      <c r="H47" s="67"/>
      <c r="I47" s="133">
        <f t="shared" si="1"/>
        <v>150</v>
      </c>
    </row>
    <row r="48" spans="1:9" ht="18" customHeight="1">
      <c r="A48" s="39"/>
      <c r="B48" s="36">
        <v>71014</v>
      </c>
      <c r="C48" s="21" t="s">
        <v>45</v>
      </c>
      <c r="D48" s="84"/>
      <c r="E48" s="58">
        <f>IF(SUM(E49:E50)&gt;0,SUM(E49:E50),"")</f>
        <v>10000</v>
      </c>
      <c r="F48" s="58">
        <f>IF(SUM(F49:F50)&gt;0,SUM(F49:F50),"")</f>
        <v>120000</v>
      </c>
      <c r="G48" s="58">
        <f>IF(SUM(G49:G50)&gt;0,SUM(G49:G50),"")</f>
        <v>10000</v>
      </c>
      <c r="H48" s="58">
        <f>IF(SUM(H49:H50)&gt;0,SUM(H49:H50),"")</f>
      </c>
      <c r="I48" s="131">
        <f t="shared" si="1"/>
        <v>1200</v>
      </c>
    </row>
    <row r="49" spans="1:9" ht="52.5" customHeight="1">
      <c r="A49" s="25"/>
      <c r="B49" s="26"/>
      <c r="C49" s="27" t="s">
        <v>167</v>
      </c>
      <c r="D49" s="90" t="s">
        <v>16</v>
      </c>
      <c r="E49" s="67">
        <v>10000</v>
      </c>
      <c r="F49" s="67">
        <v>10000</v>
      </c>
      <c r="G49" s="67">
        <v>10000</v>
      </c>
      <c r="H49" s="67"/>
      <c r="I49" s="133">
        <f t="shared" si="1"/>
        <v>100</v>
      </c>
    </row>
    <row r="50" spans="1:9" ht="40.5" customHeight="1">
      <c r="A50" s="25"/>
      <c r="B50" s="38"/>
      <c r="C50" s="37" t="s">
        <v>177</v>
      </c>
      <c r="D50" s="90" t="s">
        <v>49</v>
      </c>
      <c r="E50" s="67"/>
      <c r="F50" s="67">
        <v>110000</v>
      </c>
      <c r="G50" s="67"/>
      <c r="H50" s="67"/>
      <c r="I50" s="133">
        <f t="shared" si="1"/>
      </c>
    </row>
    <row r="51" spans="1:9" ht="18" customHeight="1">
      <c r="A51" s="39"/>
      <c r="B51" s="36">
        <v>71015</v>
      </c>
      <c r="C51" s="21" t="s">
        <v>46</v>
      </c>
      <c r="D51" s="84"/>
      <c r="E51" s="58">
        <f>IF(SUM(E52:E53)&gt;0,SUM(E52:E53),"")</f>
        <v>65000</v>
      </c>
      <c r="F51" s="58">
        <f>IF(SUM(F52:F53)&gt;0,SUM(F52:F53),"")</f>
        <v>68000</v>
      </c>
      <c r="G51" s="58">
        <f>IF(SUM(G52:G53)&gt;0,SUM(G52:G53),"")</f>
        <v>68000</v>
      </c>
      <c r="H51" s="58">
        <f>IF(SUM(H52:H53)&gt;0,SUM(H52:H53),"")</f>
      </c>
      <c r="I51" s="131">
        <f aca="true" t="shared" si="2" ref="I51:I71">IF(AND(E51&lt;&gt;"",F51&lt;&gt;""),F51/E51*100,"")</f>
        <v>104.61538461538463</v>
      </c>
    </row>
    <row r="52" spans="1:9" ht="15.75" customHeight="1">
      <c r="A52" s="25"/>
      <c r="B52" s="26"/>
      <c r="C52" s="37" t="s">
        <v>178</v>
      </c>
      <c r="D52" s="90" t="s">
        <v>47</v>
      </c>
      <c r="E52" s="67"/>
      <c r="F52" s="67"/>
      <c r="G52" s="67"/>
      <c r="H52" s="67"/>
      <c r="I52" s="133">
        <f t="shared" si="2"/>
      </c>
    </row>
    <row r="53" spans="1:9" ht="49.5" customHeight="1">
      <c r="A53" s="25"/>
      <c r="B53" s="26"/>
      <c r="C53" s="27" t="s">
        <v>167</v>
      </c>
      <c r="D53" s="90" t="s">
        <v>16</v>
      </c>
      <c r="E53" s="67">
        <v>65000</v>
      </c>
      <c r="F53" s="67">
        <v>68000</v>
      </c>
      <c r="G53" s="67">
        <v>68000</v>
      </c>
      <c r="H53" s="67"/>
      <c r="I53" s="133">
        <f t="shared" si="2"/>
        <v>104.61538461538463</v>
      </c>
    </row>
    <row r="54" spans="1:9" ht="25.5">
      <c r="A54" s="39"/>
      <c r="B54" s="36">
        <v>71030</v>
      </c>
      <c r="C54" s="21" t="s">
        <v>48</v>
      </c>
      <c r="D54" s="84"/>
      <c r="E54" s="58">
        <f>IF(SUM(E55:E55)&gt;0,SUM(E55:E55),"")</f>
        <v>160000</v>
      </c>
      <c r="F54" s="58">
        <f>IF(SUM(F55:F55)&gt;0,SUM(F55:F55),"")</f>
      </c>
      <c r="G54" s="58">
        <f>IF(SUM(G55:G55)&gt;0,SUM(G55:G55),"")</f>
      </c>
      <c r="H54" s="58">
        <f>IF(SUM(H55:H55)&gt;0,SUM(H55:H55),"")</f>
      </c>
      <c r="I54" s="131">
        <f t="shared" si="2"/>
      </c>
    </row>
    <row r="55" spans="1:9" ht="42" customHeight="1" thickBot="1">
      <c r="A55" s="25"/>
      <c r="B55" s="26"/>
      <c r="C55" s="37" t="s">
        <v>177</v>
      </c>
      <c r="D55" s="90" t="s">
        <v>49</v>
      </c>
      <c r="E55" s="67">
        <v>160000</v>
      </c>
      <c r="F55" s="67"/>
      <c r="G55" s="67"/>
      <c r="H55" s="67"/>
      <c r="I55" s="133">
        <f t="shared" si="2"/>
      </c>
    </row>
    <row r="56" spans="1:9" ht="21" customHeight="1">
      <c r="A56" s="35">
        <v>750</v>
      </c>
      <c r="B56" s="30"/>
      <c r="C56" s="31" t="s">
        <v>50</v>
      </c>
      <c r="D56" s="87"/>
      <c r="E56" s="65">
        <f>IF(SUM(E57,E60,E62,E67,E69,E71)&gt;0,SUM(E57,E60,E62,E67,E69,E71),"")</f>
        <v>2497562</v>
      </c>
      <c r="F56" s="65">
        <f>IF(SUM(F57,F60,F62,F67,F69,F71)&gt;0,SUM(F57,F60,F62,F67,F69,F71),"")</f>
        <v>2004813</v>
      </c>
      <c r="G56" s="65">
        <f>IF(SUM(G57,G60,G62,G67,G69,G71)&gt;0,SUM(G57,G60,G62,G67,G69,G71),"")</f>
        <v>166000</v>
      </c>
      <c r="H56" s="65">
        <f>IF(SUM(H57,H60,H62,H67,H69,H71)&gt;0,SUM(H57,H60,H62,H67,H69,H71),"")</f>
        <v>465000</v>
      </c>
      <c r="I56" s="130">
        <f t="shared" si="2"/>
        <v>80.27080008424215</v>
      </c>
    </row>
    <row r="57" spans="1:9" s="4" customFormat="1" ht="18" customHeight="1">
      <c r="A57" s="32"/>
      <c r="B57" s="36">
        <v>75011</v>
      </c>
      <c r="C57" s="21" t="s">
        <v>51</v>
      </c>
      <c r="D57" s="84"/>
      <c r="E57" s="58">
        <f>IF(SUM(E58:E59)&gt;0,SUM(E58:E59),"")</f>
        <v>584000</v>
      </c>
      <c r="F57" s="58">
        <f>IF(SUM(F58:F59)&gt;0,SUM(F58:F59),"")</f>
        <v>608000</v>
      </c>
      <c r="G57" s="58">
        <f>IF(SUM(G58:G59)&gt;0,SUM(G58:G59),"")</f>
        <v>143000</v>
      </c>
      <c r="H57" s="58">
        <f>IF(SUM(H58:H59)&gt;0,SUM(H58:H59),"")</f>
        <v>465000</v>
      </c>
      <c r="I57" s="131">
        <f t="shared" si="2"/>
        <v>104.10958904109589</v>
      </c>
    </row>
    <row r="58" spans="1:9" ht="52.5" customHeight="1">
      <c r="A58" s="25"/>
      <c r="B58" s="26"/>
      <c r="C58" s="27" t="s">
        <v>179</v>
      </c>
      <c r="D58" s="90" t="s">
        <v>52</v>
      </c>
      <c r="E58" s="67">
        <v>447000</v>
      </c>
      <c r="F58" s="67">
        <v>465000</v>
      </c>
      <c r="G58" s="67"/>
      <c r="H58" s="67">
        <v>465000</v>
      </c>
      <c r="I58" s="133">
        <f t="shared" si="2"/>
        <v>104.02684563758389</v>
      </c>
    </row>
    <row r="59" spans="1:9" ht="52.5" customHeight="1">
      <c r="A59" s="25"/>
      <c r="B59" s="26"/>
      <c r="C59" s="27" t="s">
        <v>167</v>
      </c>
      <c r="D59" s="90" t="s">
        <v>16</v>
      </c>
      <c r="E59" s="67">
        <v>137000</v>
      </c>
      <c r="F59" s="67">
        <v>143000</v>
      </c>
      <c r="G59" s="67">
        <v>143000</v>
      </c>
      <c r="H59" s="67"/>
      <c r="I59" s="133">
        <f t="shared" si="2"/>
        <v>104.37956204379562</v>
      </c>
    </row>
    <row r="60" spans="1:9" s="4" customFormat="1" ht="18" customHeight="1">
      <c r="A60" s="32"/>
      <c r="B60" s="42">
        <v>75020</v>
      </c>
      <c r="C60" s="43" t="s">
        <v>53</v>
      </c>
      <c r="D60" s="92"/>
      <c r="E60" s="72">
        <f>IF(SUM(E61:E61)&gt;0,SUM(E61:E61),"")</f>
        <v>856300</v>
      </c>
      <c r="F60" s="72">
        <f>IF(SUM(F61:F61)&gt;0,SUM(F61:F61),"")</f>
        <v>900000</v>
      </c>
      <c r="G60" s="72">
        <f>IF(SUM(G61:G61)&gt;0,SUM(G61:G61),"")</f>
      </c>
      <c r="H60" s="72">
        <f>IF(SUM(H61:H61)&gt;0,SUM(H61:H61),"")</f>
      </c>
      <c r="I60" s="131">
        <f t="shared" si="2"/>
        <v>105.10335162910197</v>
      </c>
    </row>
    <row r="61" spans="1:9" ht="15" customHeight="1">
      <c r="A61" s="25"/>
      <c r="B61" s="26"/>
      <c r="C61" s="37" t="s">
        <v>54</v>
      </c>
      <c r="D61" s="90" t="s">
        <v>55</v>
      </c>
      <c r="E61" s="67">
        <v>856300</v>
      </c>
      <c r="F61" s="67">
        <v>900000</v>
      </c>
      <c r="G61" s="67"/>
      <c r="H61" s="67"/>
      <c r="I61" s="133">
        <f t="shared" si="2"/>
        <v>105.10335162910197</v>
      </c>
    </row>
    <row r="62" spans="1:9" s="4" customFormat="1" ht="18" customHeight="1">
      <c r="A62" s="32"/>
      <c r="B62" s="36">
        <v>75023</v>
      </c>
      <c r="C62" s="21" t="s">
        <v>155</v>
      </c>
      <c r="D62" s="84"/>
      <c r="E62" s="58">
        <f>IF(SUM(E63:E66)&gt;0,SUM(E63:E66),"")</f>
        <v>486865</v>
      </c>
      <c r="F62" s="58">
        <f>IF(SUM(F63:F66)&gt;0,SUM(F63:F66),"")</f>
        <v>473813</v>
      </c>
      <c r="G62" s="58">
        <f>IF(SUM(G63:G66)&gt;0,SUM(G63:G66),"")</f>
      </c>
      <c r="H62" s="58">
        <f>IF(SUM(H63:H66)&gt;0,SUM(H63:H66),"")</f>
      </c>
      <c r="I62" s="131">
        <f t="shared" si="2"/>
        <v>97.31917471989155</v>
      </c>
    </row>
    <row r="63" spans="1:9" ht="15.75" customHeight="1">
      <c r="A63" s="25"/>
      <c r="B63" s="26"/>
      <c r="C63" s="37" t="s">
        <v>35</v>
      </c>
      <c r="D63" s="90" t="s">
        <v>36</v>
      </c>
      <c r="E63" s="67">
        <v>40000</v>
      </c>
      <c r="F63" s="67">
        <v>35000</v>
      </c>
      <c r="G63" s="67"/>
      <c r="H63" s="67"/>
      <c r="I63" s="133">
        <f t="shared" si="2"/>
        <v>87.5</v>
      </c>
    </row>
    <row r="64" spans="1:9" ht="63.75" customHeight="1">
      <c r="A64" s="25"/>
      <c r="B64" s="26"/>
      <c r="C64" s="37" t="s">
        <v>205</v>
      </c>
      <c r="D64" s="90" t="s">
        <v>37</v>
      </c>
      <c r="E64" s="67">
        <v>32454</v>
      </c>
      <c r="F64" s="67">
        <v>32813</v>
      </c>
      <c r="G64" s="67" t="s">
        <v>56</v>
      </c>
      <c r="H64" s="67"/>
      <c r="I64" s="133">
        <f t="shared" si="2"/>
        <v>101.10618105626426</v>
      </c>
    </row>
    <row r="65" spans="1:9" ht="13.5" customHeight="1">
      <c r="A65" s="25"/>
      <c r="B65" s="26"/>
      <c r="C65" s="37" t="s">
        <v>14</v>
      </c>
      <c r="D65" s="90" t="s">
        <v>15</v>
      </c>
      <c r="E65" s="67">
        <v>400000</v>
      </c>
      <c r="F65" s="67">
        <v>400000</v>
      </c>
      <c r="G65" s="67"/>
      <c r="H65" s="67"/>
      <c r="I65" s="133">
        <f t="shared" si="2"/>
        <v>100</v>
      </c>
    </row>
    <row r="66" spans="1:9" ht="13.5" customHeight="1">
      <c r="A66" s="25"/>
      <c r="B66" s="26"/>
      <c r="C66" s="37" t="s">
        <v>28</v>
      </c>
      <c r="D66" s="90" t="s">
        <v>29</v>
      </c>
      <c r="E66" s="67">
        <v>14411</v>
      </c>
      <c r="F66" s="67">
        <v>6000</v>
      </c>
      <c r="G66" s="67"/>
      <c r="H66" s="67"/>
      <c r="I66" s="133">
        <f t="shared" si="2"/>
        <v>41.63486225799736</v>
      </c>
    </row>
    <row r="67" spans="1:9" s="4" customFormat="1" ht="18" customHeight="1">
      <c r="A67" s="32"/>
      <c r="B67" s="42">
        <v>75045</v>
      </c>
      <c r="C67" s="43" t="s">
        <v>57</v>
      </c>
      <c r="D67" s="92"/>
      <c r="E67" s="72">
        <f>IF(SUM(E68:E68)&gt;0,SUM(E68:E68),"")</f>
        <v>25000</v>
      </c>
      <c r="F67" s="72">
        <f>IF(SUM(F68:F68)&gt;0,SUM(F68:F68),"")</f>
        <v>23000</v>
      </c>
      <c r="G67" s="72">
        <f>IF(SUM(G68:G68)&gt;0,SUM(G68:G68),"")</f>
        <v>23000</v>
      </c>
      <c r="H67" s="72">
        <f>IF(SUM(H68:H68)&gt;0,SUM(H68:H68),"")</f>
      </c>
      <c r="I67" s="131">
        <f t="shared" si="2"/>
        <v>92</v>
      </c>
    </row>
    <row r="68" spans="1:9" ht="53.25" customHeight="1">
      <c r="A68" s="25"/>
      <c r="B68" s="26"/>
      <c r="C68" s="27" t="s">
        <v>167</v>
      </c>
      <c r="D68" s="90" t="s">
        <v>16</v>
      </c>
      <c r="E68" s="67">
        <v>25000</v>
      </c>
      <c r="F68" s="67">
        <v>23000</v>
      </c>
      <c r="G68" s="67">
        <v>23000</v>
      </c>
      <c r="H68" s="67"/>
      <c r="I68" s="133">
        <f t="shared" si="2"/>
        <v>92</v>
      </c>
    </row>
    <row r="69" spans="1:9" s="4" customFormat="1" ht="18" customHeight="1">
      <c r="A69" s="32"/>
      <c r="B69" s="36">
        <v>75056</v>
      </c>
      <c r="C69" s="21" t="s">
        <v>58</v>
      </c>
      <c r="D69" s="84"/>
      <c r="E69" s="58">
        <f>IF(SUM(E70:E70)&gt;0,SUM(E70:E70),"")</f>
        <v>123100</v>
      </c>
      <c r="F69" s="58">
        <f>IF(SUM(F70:F70)&gt;0,SUM(F70:F70),"")</f>
      </c>
      <c r="G69" s="58">
        <f>IF(SUM(G70:G70)&gt;0,SUM(G70:G70),"")</f>
      </c>
      <c r="H69" s="58">
        <f>IF(SUM(H70:H70)&gt;0,SUM(H70:H70),"")</f>
      </c>
      <c r="I69" s="131">
        <f t="shared" si="2"/>
      </c>
    </row>
    <row r="70" spans="1:9" ht="52.5" customHeight="1">
      <c r="A70" s="25"/>
      <c r="B70" s="26"/>
      <c r="C70" s="27" t="s">
        <v>179</v>
      </c>
      <c r="D70" s="90" t="s">
        <v>52</v>
      </c>
      <c r="E70" s="67">
        <v>123100</v>
      </c>
      <c r="F70" s="67"/>
      <c r="G70" s="67"/>
      <c r="H70" s="66"/>
      <c r="I70" s="133">
        <f t="shared" si="2"/>
      </c>
    </row>
    <row r="71" spans="1:9" s="4" customFormat="1" ht="18" customHeight="1">
      <c r="A71" s="32"/>
      <c r="B71" s="36">
        <v>75095</v>
      </c>
      <c r="C71" s="21" t="s">
        <v>19</v>
      </c>
      <c r="D71" s="84"/>
      <c r="E71" s="58">
        <f>IF(SUM(E72:E72)&gt;0,SUM(E72:E72),"")</f>
        <v>422297</v>
      </c>
      <c r="F71" s="58">
        <f>IF(SUM(F72:F72)&gt;0,SUM(F72:F72),"")</f>
      </c>
      <c r="G71" s="58">
        <f>IF(SUM(G72:G72)&gt;0,SUM(G72:G72),"")</f>
      </c>
      <c r="H71" s="58">
        <f>IF(SUM(H72:H72)&gt;0,SUM(H72:H72),"")</f>
      </c>
      <c r="I71" s="131">
        <f t="shared" si="2"/>
      </c>
    </row>
    <row r="72" spans="1:9" ht="15.75" customHeight="1" thickBot="1">
      <c r="A72" s="25"/>
      <c r="B72" s="26"/>
      <c r="C72" s="37" t="s">
        <v>152</v>
      </c>
      <c r="D72" s="90" t="s">
        <v>59</v>
      </c>
      <c r="E72" s="67">
        <v>422297</v>
      </c>
      <c r="F72" s="67"/>
      <c r="G72" s="67"/>
      <c r="H72" s="67"/>
      <c r="I72" s="133"/>
    </row>
    <row r="73" spans="1:9" s="1" customFormat="1" ht="48.75" customHeight="1">
      <c r="A73" s="35">
        <v>751</v>
      </c>
      <c r="B73" s="30"/>
      <c r="C73" s="31" t="s">
        <v>60</v>
      </c>
      <c r="D73" s="87"/>
      <c r="E73" s="65">
        <f>IF(SUM(E74,E76)&gt;0,SUM(E74,E76),"")</f>
        <v>7070</v>
      </c>
      <c r="F73" s="65">
        <f>IF(SUM(F74,F76)&gt;0,SUM(F74,F76),"")</f>
        <v>7301</v>
      </c>
      <c r="G73" s="65">
        <f>IF(SUM(G74,G76)&gt;0,SUM(G74,G76),"")</f>
      </c>
      <c r="H73" s="65">
        <f>IF(SUM(H74,H76)&gt;0,SUM(H74,H76),"")</f>
        <v>7301</v>
      </c>
      <c r="I73" s="130">
        <f aca="true" t="shared" si="3" ref="I73:I121">IF(AND(E73&lt;&gt;"",F73&lt;&gt;""),F73/E73*100,"")</f>
        <v>103.26732673267327</v>
      </c>
    </row>
    <row r="74" spans="1:9" s="4" customFormat="1" ht="25.5">
      <c r="A74" s="32"/>
      <c r="B74" s="36">
        <v>75101</v>
      </c>
      <c r="C74" s="21" t="s">
        <v>156</v>
      </c>
      <c r="D74" s="84"/>
      <c r="E74" s="58">
        <f>IF(SUM(E75:E75)&gt;0,SUM(E75:E75),"")</f>
        <v>7070</v>
      </c>
      <c r="F74" s="58">
        <f>IF(SUM(F75:F75)&gt;0,SUM(F75:F75),"")</f>
        <v>7301</v>
      </c>
      <c r="G74" s="58">
        <f>IF(SUM(G75:G75)&gt;0,SUM(G75:G75),"")</f>
      </c>
      <c r="H74" s="58">
        <f>IF(SUM(H75:H75)&gt;0,SUM(H75:H75),"")</f>
        <v>7301</v>
      </c>
      <c r="I74" s="131">
        <f t="shared" si="3"/>
        <v>103.26732673267327</v>
      </c>
    </row>
    <row r="75" spans="1:9" ht="51" customHeight="1">
      <c r="A75" s="25"/>
      <c r="B75" s="26"/>
      <c r="C75" s="27" t="s">
        <v>179</v>
      </c>
      <c r="D75" s="90" t="s">
        <v>52</v>
      </c>
      <c r="E75" s="67">
        <v>7070</v>
      </c>
      <c r="F75" s="67">
        <v>7301</v>
      </c>
      <c r="G75" s="67"/>
      <c r="H75" s="66">
        <v>7301</v>
      </c>
      <c r="I75" s="133">
        <f t="shared" si="3"/>
        <v>103.26732673267327</v>
      </c>
    </row>
    <row r="76" spans="1:9" s="4" customFormat="1" ht="18" customHeight="1">
      <c r="A76" s="32"/>
      <c r="B76" s="36">
        <v>75108</v>
      </c>
      <c r="C76" s="21" t="s">
        <v>61</v>
      </c>
      <c r="D76" s="84"/>
      <c r="E76" s="58">
        <f>IF(SUM(E77:E77)&gt;0,SUM(E77:E77),"")</f>
      </c>
      <c r="F76" s="58">
        <f>IF(SUM(F77:F77)&gt;0,SUM(F77:F77),"")</f>
      </c>
      <c r="G76" s="58">
        <f>IF(SUM(G77:G77)&gt;0,SUM(G77:G77),"")</f>
      </c>
      <c r="H76" s="58">
        <f>IF(SUM(H77:H77)&gt;0,SUM(H77:H77),"")</f>
      </c>
      <c r="I76" s="131">
        <f t="shared" si="3"/>
      </c>
    </row>
    <row r="77" spans="1:9" ht="13.5" thickBot="1">
      <c r="A77" s="25"/>
      <c r="B77" s="26"/>
      <c r="C77" s="37"/>
      <c r="D77" s="90"/>
      <c r="E77" s="67"/>
      <c r="F77" s="67"/>
      <c r="G77" s="67"/>
      <c r="H77" s="66"/>
      <c r="I77" s="133">
        <f t="shared" si="3"/>
      </c>
    </row>
    <row r="78" spans="1:9" s="1" customFormat="1" ht="30" customHeight="1">
      <c r="A78" s="35">
        <v>754</v>
      </c>
      <c r="B78" s="30"/>
      <c r="C78" s="31" t="s">
        <v>62</v>
      </c>
      <c r="D78" s="87"/>
      <c r="E78" s="65">
        <f>IF(SUM(E79,E85,E90)&gt;0,SUM(E79,E85,E90),"")</f>
        <v>15795000</v>
      </c>
      <c r="F78" s="65">
        <f>IF(SUM(F79,F85,F90)&gt;0,SUM(F79,F85,F90),"")</f>
        <v>3576000</v>
      </c>
      <c r="G78" s="65">
        <f>IF(SUM(G79,G85,G90)&gt;0,SUM(G79,G85,G90),"")</f>
        <v>3566000</v>
      </c>
      <c r="H78" s="65">
        <f>IF(SUM(H79,H85,H90)&gt;0,SUM(H79,H85,H90),"")</f>
      </c>
      <c r="I78" s="130">
        <f t="shared" si="3"/>
        <v>22.640075973409306</v>
      </c>
    </row>
    <row r="79" spans="1:9" s="4" customFormat="1" ht="18" customHeight="1">
      <c r="A79" s="32"/>
      <c r="B79" s="36">
        <v>75405</v>
      </c>
      <c r="C79" s="21" t="s">
        <v>63</v>
      </c>
      <c r="D79" s="84"/>
      <c r="E79" s="58">
        <f>IF(SUM(E80:E84)&gt;0,SUM(E80:E84),"")</f>
        <v>11922000</v>
      </c>
      <c r="F79" s="58">
        <f>IF(SUM(F80:F84)&gt;0,SUM(F80:F84),"")</f>
      </c>
      <c r="G79" s="58">
        <f>IF(SUM(G80:G84)&gt;0,SUM(G80:G84),"")</f>
      </c>
      <c r="H79" s="58">
        <f>IF(SUM(H80:H84)&gt;0,SUM(H80:H84),"")</f>
      </c>
      <c r="I79" s="131">
        <f t="shared" si="3"/>
      </c>
    </row>
    <row r="80" spans="1:9" ht="15" customHeight="1">
      <c r="A80" s="25"/>
      <c r="B80" s="26"/>
      <c r="C80" s="37" t="s">
        <v>14</v>
      </c>
      <c r="D80" s="90" t="s">
        <v>15</v>
      </c>
      <c r="E80" s="67">
        <v>8000</v>
      </c>
      <c r="F80" s="67"/>
      <c r="G80" s="67"/>
      <c r="H80" s="66"/>
      <c r="I80" s="133">
        <f t="shared" si="3"/>
      </c>
    </row>
    <row r="81" spans="1:9" ht="24.75" customHeight="1">
      <c r="A81" s="25"/>
      <c r="B81" s="26"/>
      <c r="C81" s="37" t="s">
        <v>176</v>
      </c>
      <c r="D81" s="90" t="s">
        <v>31</v>
      </c>
      <c r="E81" s="67">
        <v>86500</v>
      </c>
      <c r="F81" s="67"/>
      <c r="G81" s="67"/>
      <c r="H81" s="66"/>
      <c r="I81" s="133">
        <f t="shared" si="3"/>
      </c>
    </row>
    <row r="82" spans="1:9" ht="51" customHeight="1">
      <c r="A82" s="25"/>
      <c r="B82" s="26"/>
      <c r="C82" s="27" t="s">
        <v>167</v>
      </c>
      <c r="D82" s="90" t="s">
        <v>16</v>
      </c>
      <c r="E82" s="67">
        <v>11774000</v>
      </c>
      <c r="F82" s="67"/>
      <c r="G82" s="67"/>
      <c r="H82" s="66"/>
      <c r="I82" s="133">
        <f t="shared" si="3"/>
      </c>
    </row>
    <row r="83" spans="1:9" ht="39" customHeight="1">
      <c r="A83" s="25"/>
      <c r="B83" s="26"/>
      <c r="C83" s="37" t="s">
        <v>180</v>
      </c>
      <c r="D83" s="90" t="s">
        <v>130</v>
      </c>
      <c r="E83" s="67">
        <v>43500</v>
      </c>
      <c r="F83" s="67"/>
      <c r="G83" s="67"/>
      <c r="H83" s="66"/>
      <c r="I83" s="133">
        <f t="shared" si="3"/>
      </c>
    </row>
    <row r="84" spans="1:9" ht="38.25">
      <c r="A84" s="25"/>
      <c r="B84" s="26"/>
      <c r="C84" s="37" t="s">
        <v>207</v>
      </c>
      <c r="D84" s="90" t="s">
        <v>145</v>
      </c>
      <c r="E84" s="66">
        <v>10000</v>
      </c>
      <c r="F84" s="66"/>
      <c r="G84" s="67"/>
      <c r="H84" s="66"/>
      <c r="I84" s="133">
        <f t="shared" si="3"/>
      </c>
    </row>
    <row r="85" spans="1:9" s="4" customFormat="1" ht="18" customHeight="1">
      <c r="A85" s="32"/>
      <c r="B85" s="36">
        <v>75411</v>
      </c>
      <c r="C85" s="21" t="s">
        <v>64</v>
      </c>
      <c r="D85" s="84"/>
      <c r="E85" s="58">
        <f>IF(SUM(E86:E89)&gt;0,SUM(E86:E89),"")</f>
        <v>3863000</v>
      </c>
      <c r="F85" s="58">
        <f>IF(SUM(F86:F89)&gt;0,SUM(F86:F89),"")</f>
        <v>3566000</v>
      </c>
      <c r="G85" s="58">
        <f>IF(SUM(G86:G89)&gt;0,SUM(G86:G89),"")</f>
        <v>3566000</v>
      </c>
      <c r="H85" s="58">
        <f>IF(SUM(H86:H89)&gt;0,SUM(H86:H89),"")</f>
      </c>
      <c r="I85" s="131">
        <f t="shared" si="3"/>
        <v>92.31167486409527</v>
      </c>
    </row>
    <row r="86" spans="1:9" ht="54.75" customHeight="1">
      <c r="A86" s="25"/>
      <c r="B86" s="26"/>
      <c r="C86" s="27" t="s">
        <v>167</v>
      </c>
      <c r="D86" s="90" t="s">
        <v>16</v>
      </c>
      <c r="E86" s="66">
        <v>3343000</v>
      </c>
      <c r="F86" s="66">
        <v>3406000</v>
      </c>
      <c r="G86" s="67">
        <v>3406000</v>
      </c>
      <c r="H86" s="66"/>
      <c r="I86" s="133">
        <f t="shared" si="3"/>
        <v>101.88453484893807</v>
      </c>
    </row>
    <row r="87" spans="1:9" ht="50.25" customHeight="1">
      <c r="A87" s="25"/>
      <c r="B87" s="26"/>
      <c r="C87" s="37" t="s">
        <v>206</v>
      </c>
      <c r="D87" s="90" t="s">
        <v>17</v>
      </c>
      <c r="E87" s="66">
        <v>380000</v>
      </c>
      <c r="F87" s="66">
        <v>160000</v>
      </c>
      <c r="G87" s="67">
        <v>160000</v>
      </c>
      <c r="H87" s="66"/>
      <c r="I87" s="133">
        <f t="shared" si="3"/>
        <v>42.10526315789473</v>
      </c>
    </row>
    <row r="88" spans="1:9" ht="38.25">
      <c r="A88" s="25"/>
      <c r="B88" s="26"/>
      <c r="C88" s="37" t="s">
        <v>180</v>
      </c>
      <c r="D88" s="90" t="s">
        <v>130</v>
      </c>
      <c r="E88" s="66">
        <v>80000</v>
      </c>
      <c r="F88" s="66"/>
      <c r="G88" s="67"/>
      <c r="H88" s="66"/>
      <c r="I88" s="133">
        <f t="shared" si="3"/>
      </c>
    </row>
    <row r="89" spans="1:9" ht="38.25">
      <c r="A89" s="25"/>
      <c r="B89" s="26"/>
      <c r="C89" s="37" t="s">
        <v>207</v>
      </c>
      <c r="D89" s="90" t="s">
        <v>145</v>
      </c>
      <c r="E89" s="66">
        <v>60000</v>
      </c>
      <c r="F89" s="66"/>
      <c r="G89" s="67"/>
      <c r="H89" s="66"/>
      <c r="I89" s="133">
        <f t="shared" si="3"/>
      </c>
    </row>
    <row r="90" spans="1:9" s="4" customFormat="1" ht="21" customHeight="1">
      <c r="A90" s="32"/>
      <c r="B90" s="42">
        <v>75416</v>
      </c>
      <c r="C90" s="43" t="s">
        <v>65</v>
      </c>
      <c r="D90" s="92"/>
      <c r="E90" s="72">
        <f>IF(SUM(E91:E91)&gt;0,SUM(E91:E91),"")</f>
        <v>10000</v>
      </c>
      <c r="F90" s="72">
        <f>IF(SUM(F91:F91)&gt;0,SUM(F91:F91),"")</f>
        <v>10000</v>
      </c>
      <c r="G90" s="72">
        <f>IF(SUM(G91:G91)&gt;0,SUM(G91:G91),"")</f>
      </c>
      <c r="H90" s="72">
        <f>IF(SUM(H91:H91)&gt;0,SUM(H91:H91),"")</f>
      </c>
      <c r="I90" s="131">
        <f t="shared" si="3"/>
        <v>100</v>
      </c>
    </row>
    <row r="91" spans="1:9" ht="15" customHeight="1" thickBot="1">
      <c r="A91" s="25"/>
      <c r="B91" s="26"/>
      <c r="C91" s="37" t="s">
        <v>178</v>
      </c>
      <c r="D91" s="90" t="s">
        <v>47</v>
      </c>
      <c r="E91" s="66">
        <v>10000</v>
      </c>
      <c r="F91" s="66">
        <v>10000</v>
      </c>
      <c r="G91" s="67"/>
      <c r="H91" s="66"/>
      <c r="I91" s="133">
        <f t="shared" si="3"/>
        <v>100</v>
      </c>
    </row>
    <row r="92" spans="1:9" s="1" customFormat="1" ht="47.25" customHeight="1">
      <c r="A92" s="35">
        <v>756</v>
      </c>
      <c r="B92" s="30"/>
      <c r="C92" s="31" t="s">
        <v>66</v>
      </c>
      <c r="D92" s="87"/>
      <c r="E92" s="65">
        <f>IF(SUM(E93,E96,E100,E111,E115,E117,E120)&gt;0,SUM(E93,E96,E100,E111,E115,E117,E120),"")</f>
        <v>32786777</v>
      </c>
      <c r="F92" s="65">
        <f>IF(SUM(F93,F96,F100,F111,F115,F117,F120)&gt;0,SUM(F93,F96,F100,F111,F115,F117,F120),"")</f>
        <v>34871901</v>
      </c>
      <c r="G92" s="65">
        <f>IF(SUM(G93,G96,G100,G111,G115,G117,G120)&gt;0,SUM(G93,G96,G100,G111,G115,G117,G120),"")</f>
      </c>
      <c r="H92" s="65">
        <f>IF(SUM(H93,H96,H100,H111,H115,H117,H120)&gt;0,SUM(H93,H96,H100,H111,H115,H117,H120),"")</f>
      </c>
      <c r="I92" s="130">
        <f t="shared" si="3"/>
        <v>106.35964919638181</v>
      </c>
    </row>
    <row r="93" spans="1:9" s="4" customFormat="1" ht="24" customHeight="1">
      <c r="A93" s="32"/>
      <c r="B93" s="36">
        <v>75601</v>
      </c>
      <c r="C93" s="21" t="s">
        <v>67</v>
      </c>
      <c r="D93" s="84"/>
      <c r="E93" s="58">
        <f>IF(SUM(E94:E95)&gt;0,SUM(E94:E95),"")</f>
        <v>710000</v>
      </c>
      <c r="F93" s="58">
        <f>IF(SUM(F94:F95)&gt;0,SUM(F94:F95),"")</f>
        <v>712000</v>
      </c>
      <c r="G93" s="58">
        <f>IF(SUM(G94:G95)&gt;0,SUM(G94:G95),"")</f>
      </c>
      <c r="H93" s="58">
        <f>IF(SUM(H94:H95)&gt;0,SUM(H94:H95),"")</f>
      </c>
      <c r="I93" s="131">
        <f t="shared" si="3"/>
        <v>100.28169014084507</v>
      </c>
    </row>
    <row r="94" spans="1:9" ht="30.75" customHeight="1">
      <c r="A94" s="25"/>
      <c r="B94" s="26"/>
      <c r="C94" s="37" t="s">
        <v>181</v>
      </c>
      <c r="D94" s="90" t="s">
        <v>68</v>
      </c>
      <c r="E94" s="67">
        <v>700000</v>
      </c>
      <c r="F94" s="67">
        <v>700000</v>
      </c>
      <c r="G94" s="67"/>
      <c r="H94" s="66"/>
      <c r="I94" s="133">
        <f t="shared" si="3"/>
        <v>100</v>
      </c>
    </row>
    <row r="95" spans="1:9" ht="27.75" customHeight="1">
      <c r="A95" s="25"/>
      <c r="B95" s="26"/>
      <c r="C95" s="37" t="s">
        <v>174</v>
      </c>
      <c r="D95" s="90" t="s">
        <v>40</v>
      </c>
      <c r="E95" s="67">
        <v>10000</v>
      </c>
      <c r="F95" s="67">
        <v>12000</v>
      </c>
      <c r="G95" s="67"/>
      <c r="H95" s="66"/>
      <c r="I95" s="133">
        <f t="shared" si="3"/>
        <v>120</v>
      </c>
    </row>
    <row r="96" spans="1:9" s="4" customFormat="1" ht="54.75" customHeight="1">
      <c r="A96" s="32"/>
      <c r="B96" s="36">
        <v>75615</v>
      </c>
      <c r="C96" s="21" t="s">
        <v>157</v>
      </c>
      <c r="D96" s="84"/>
      <c r="E96" s="58">
        <f>IF(SUM(E97:E99)&gt;0,SUM(E97:E99),"")</f>
        <v>10990969</v>
      </c>
      <c r="F96" s="58">
        <f>IF(SUM(F97:F99)&gt;0,SUM(F97:F99),"")</f>
        <v>11779661</v>
      </c>
      <c r="G96" s="58">
        <f>IF(SUM(G97:G99)&gt;0,SUM(G97:G99),"")</f>
      </c>
      <c r="H96" s="58">
        <f>IF(SUM(H97:H99)&gt;0,SUM(H97:H99),"")</f>
      </c>
      <c r="I96" s="131">
        <f t="shared" si="3"/>
        <v>107.17581861981414</v>
      </c>
    </row>
    <row r="97" spans="1:9" ht="15.75" customHeight="1">
      <c r="A97" s="25"/>
      <c r="B97" s="26"/>
      <c r="C97" s="37" t="s">
        <v>69</v>
      </c>
      <c r="D97" s="90" t="s">
        <v>70</v>
      </c>
      <c r="E97" s="66">
        <v>10187405</v>
      </c>
      <c r="F97" s="66">
        <v>11046380</v>
      </c>
      <c r="G97" s="67"/>
      <c r="H97" s="66"/>
      <c r="I97" s="133">
        <f t="shared" si="3"/>
        <v>108.43173506894053</v>
      </c>
    </row>
    <row r="98" spans="1:9" ht="15.75" customHeight="1">
      <c r="A98" s="25"/>
      <c r="B98" s="26"/>
      <c r="C98" s="37" t="s">
        <v>71</v>
      </c>
      <c r="D98" s="90" t="s">
        <v>72</v>
      </c>
      <c r="E98" s="66">
        <v>353564</v>
      </c>
      <c r="F98" s="66">
        <v>353281</v>
      </c>
      <c r="G98" s="67"/>
      <c r="H98" s="66"/>
      <c r="I98" s="133">
        <f t="shared" si="3"/>
        <v>99.91995791426729</v>
      </c>
    </row>
    <row r="99" spans="1:9" ht="12.75">
      <c r="A99" s="25"/>
      <c r="B99" s="26"/>
      <c r="C99" s="37" t="s">
        <v>73</v>
      </c>
      <c r="D99" s="90" t="s">
        <v>22</v>
      </c>
      <c r="E99" s="66">
        <v>450000</v>
      </c>
      <c r="F99" s="66">
        <v>380000</v>
      </c>
      <c r="G99" s="67"/>
      <c r="H99" s="66"/>
      <c r="I99" s="133">
        <f t="shared" si="3"/>
        <v>84.44444444444444</v>
      </c>
    </row>
    <row r="100" spans="1:9" s="4" customFormat="1" ht="59.25" customHeight="1">
      <c r="A100" s="32"/>
      <c r="B100" s="36">
        <v>75616</v>
      </c>
      <c r="C100" s="21" t="s">
        <v>158</v>
      </c>
      <c r="D100" s="84"/>
      <c r="E100" s="58">
        <f>IF(SUM(E101:E110)&gt;0,SUM(E101:E110),"")</f>
        <v>4842033</v>
      </c>
      <c r="F100" s="58">
        <f>IF(SUM(F101:F110)&gt;0,SUM(F101:F110),"")</f>
        <v>5035205</v>
      </c>
      <c r="G100" s="58">
        <f>IF(SUM(G101:G110)&gt;0,SUM(G101:G110),"")</f>
      </c>
      <c r="H100" s="58">
        <f>IF(SUM(H101:H110)&gt;0,SUM(H101:H110),"")</f>
      </c>
      <c r="I100" s="131">
        <f t="shared" si="3"/>
        <v>103.98948127780213</v>
      </c>
    </row>
    <row r="101" spans="1:9" ht="18" customHeight="1">
      <c r="A101" s="25"/>
      <c r="B101" s="26"/>
      <c r="C101" s="37" t="s">
        <v>69</v>
      </c>
      <c r="D101" s="90" t="s">
        <v>70</v>
      </c>
      <c r="E101" s="66">
        <v>2536026</v>
      </c>
      <c r="F101" s="66">
        <v>2874640</v>
      </c>
      <c r="G101" s="67"/>
      <c r="H101" s="66"/>
      <c r="I101" s="133">
        <f t="shared" si="3"/>
        <v>113.3521501751165</v>
      </c>
    </row>
    <row r="102" spans="1:9" ht="15" customHeight="1">
      <c r="A102" s="25"/>
      <c r="B102" s="26"/>
      <c r="C102" s="37" t="s">
        <v>74</v>
      </c>
      <c r="D102" s="90" t="s">
        <v>75</v>
      </c>
      <c r="E102" s="66">
        <v>54730</v>
      </c>
      <c r="F102" s="66">
        <v>52716</v>
      </c>
      <c r="G102" s="67"/>
      <c r="H102" s="66"/>
      <c r="I102" s="133">
        <f t="shared" si="3"/>
        <v>96.32011693769414</v>
      </c>
    </row>
    <row r="103" spans="1:9" ht="15" customHeight="1">
      <c r="A103" s="25"/>
      <c r="B103" s="26"/>
      <c r="C103" s="37" t="s">
        <v>76</v>
      </c>
      <c r="D103" s="90" t="s">
        <v>77</v>
      </c>
      <c r="E103" s="66">
        <v>100</v>
      </c>
      <c r="F103" s="66">
        <v>100</v>
      </c>
      <c r="G103" s="67"/>
      <c r="H103" s="66"/>
      <c r="I103" s="133">
        <f t="shared" si="3"/>
        <v>100</v>
      </c>
    </row>
    <row r="104" spans="1:9" ht="15" customHeight="1">
      <c r="A104" s="25"/>
      <c r="B104" s="26"/>
      <c r="C104" s="37" t="s">
        <v>71</v>
      </c>
      <c r="D104" s="90" t="s">
        <v>72</v>
      </c>
      <c r="E104" s="66">
        <v>958777</v>
      </c>
      <c r="F104" s="66">
        <v>772029</v>
      </c>
      <c r="G104" s="67"/>
      <c r="H104" s="66"/>
      <c r="I104" s="133">
        <f t="shared" si="3"/>
        <v>80.52226951626916</v>
      </c>
    </row>
    <row r="105" spans="1:9" ht="15" customHeight="1">
      <c r="A105" s="25"/>
      <c r="B105" s="26"/>
      <c r="C105" s="37" t="s">
        <v>78</v>
      </c>
      <c r="D105" s="90" t="s">
        <v>79</v>
      </c>
      <c r="E105" s="66">
        <v>120000</v>
      </c>
      <c r="F105" s="66">
        <v>160000</v>
      </c>
      <c r="G105" s="67"/>
      <c r="H105" s="66"/>
      <c r="I105" s="133">
        <f t="shared" si="3"/>
        <v>133.33333333333331</v>
      </c>
    </row>
    <row r="106" spans="1:9" ht="15" customHeight="1">
      <c r="A106" s="25"/>
      <c r="B106" s="26"/>
      <c r="C106" s="37" t="s">
        <v>182</v>
      </c>
      <c r="D106" s="90" t="s">
        <v>80</v>
      </c>
      <c r="E106" s="66">
        <v>68500</v>
      </c>
      <c r="F106" s="66">
        <v>71820</v>
      </c>
      <c r="G106" s="67"/>
      <c r="H106" s="66"/>
      <c r="I106" s="133">
        <f t="shared" si="3"/>
        <v>104.84671532846714</v>
      </c>
    </row>
    <row r="107" spans="1:9" ht="15" customHeight="1">
      <c r="A107" s="25"/>
      <c r="B107" s="26"/>
      <c r="C107" s="37" t="s">
        <v>183</v>
      </c>
      <c r="D107" s="90" t="s">
        <v>81</v>
      </c>
      <c r="E107" s="66">
        <v>318000</v>
      </c>
      <c r="F107" s="66">
        <v>318000</v>
      </c>
      <c r="G107" s="67"/>
      <c r="H107" s="66"/>
      <c r="I107" s="133">
        <f t="shared" si="3"/>
        <v>100</v>
      </c>
    </row>
    <row r="108" spans="1:9" ht="27" customHeight="1">
      <c r="A108" s="25"/>
      <c r="B108" s="26"/>
      <c r="C108" s="37" t="s">
        <v>184</v>
      </c>
      <c r="D108" s="90" t="s">
        <v>82</v>
      </c>
      <c r="E108" s="66">
        <v>104900</v>
      </c>
      <c r="F108" s="66">
        <v>104900</v>
      </c>
      <c r="G108" s="67"/>
      <c r="H108" s="66"/>
      <c r="I108" s="133">
        <f t="shared" si="3"/>
        <v>100</v>
      </c>
    </row>
    <row r="109" spans="1:9" ht="14.25" customHeight="1">
      <c r="A109" s="25"/>
      <c r="B109" s="26"/>
      <c r="C109" s="37" t="s">
        <v>73</v>
      </c>
      <c r="D109" s="90" t="s">
        <v>22</v>
      </c>
      <c r="E109" s="66">
        <v>680000</v>
      </c>
      <c r="F109" s="66">
        <v>680000</v>
      </c>
      <c r="G109" s="67"/>
      <c r="H109" s="66"/>
      <c r="I109" s="133">
        <f t="shared" si="3"/>
        <v>100</v>
      </c>
    </row>
    <row r="110" spans="1:9" ht="24.75" customHeight="1">
      <c r="A110" s="25"/>
      <c r="B110" s="26"/>
      <c r="C110" s="37" t="s">
        <v>174</v>
      </c>
      <c r="D110" s="90" t="s">
        <v>40</v>
      </c>
      <c r="E110" s="66">
        <v>1000</v>
      </c>
      <c r="F110" s="66">
        <v>1000</v>
      </c>
      <c r="G110" s="67"/>
      <c r="H110" s="66"/>
      <c r="I110" s="133">
        <f t="shared" si="3"/>
        <v>100</v>
      </c>
    </row>
    <row r="111" spans="1:9" s="4" customFormat="1" ht="28.5" customHeight="1">
      <c r="A111" s="32"/>
      <c r="B111" s="42">
        <v>75618</v>
      </c>
      <c r="C111" s="43" t="s">
        <v>208</v>
      </c>
      <c r="D111" s="92"/>
      <c r="E111" s="72">
        <f>IF(SUM(E112:E114)&gt;0,SUM(E112:E114),"")</f>
        <v>1084000</v>
      </c>
      <c r="F111" s="72">
        <f>IF(SUM(F112:F114)&gt;0,SUM(F112:F114),"")</f>
        <v>1507000</v>
      </c>
      <c r="G111" s="72">
        <f>IF(SUM(G112:G114)&gt;0,SUM(G112:G114),"")</f>
      </c>
      <c r="H111" s="72">
        <f>IF(SUM(H112:H114)&gt;0,SUM(H112:H114),"")</f>
      </c>
      <c r="I111" s="131">
        <f t="shared" si="3"/>
        <v>139.02214022140222</v>
      </c>
    </row>
    <row r="112" spans="1:9" ht="14.25" customHeight="1">
      <c r="A112" s="25"/>
      <c r="B112" s="26"/>
      <c r="C112" s="37" t="s">
        <v>83</v>
      </c>
      <c r="D112" s="90" t="s">
        <v>84</v>
      </c>
      <c r="E112" s="66">
        <v>1080000</v>
      </c>
      <c r="F112" s="66">
        <v>1080000</v>
      </c>
      <c r="G112" s="67"/>
      <c r="H112" s="66"/>
      <c r="I112" s="133">
        <f t="shared" si="3"/>
        <v>100</v>
      </c>
    </row>
    <row r="113" spans="1:9" ht="13.5" customHeight="1">
      <c r="A113" s="25"/>
      <c r="B113" s="26"/>
      <c r="C113" s="37" t="s">
        <v>202</v>
      </c>
      <c r="D113" s="90" t="s">
        <v>40</v>
      </c>
      <c r="E113" s="66">
        <v>4000</v>
      </c>
      <c r="F113" s="66">
        <v>4000</v>
      </c>
      <c r="G113" s="67"/>
      <c r="H113" s="66"/>
      <c r="I113" s="133">
        <f t="shared" si="3"/>
        <v>100</v>
      </c>
    </row>
    <row r="114" spans="1:9" ht="17.25" customHeight="1">
      <c r="A114" s="25"/>
      <c r="B114" s="26"/>
      <c r="C114" s="37" t="s">
        <v>152</v>
      </c>
      <c r="D114" s="90" t="s">
        <v>59</v>
      </c>
      <c r="E114" s="66"/>
      <c r="F114" s="66">
        <v>423000</v>
      </c>
      <c r="G114" s="67"/>
      <c r="H114" s="66"/>
      <c r="I114" s="133">
        <f t="shared" si="3"/>
      </c>
    </row>
    <row r="115" spans="1:9" s="4" customFormat="1" ht="18" customHeight="1">
      <c r="A115" s="32"/>
      <c r="B115" s="36">
        <v>75619</v>
      </c>
      <c r="C115" s="21" t="s">
        <v>85</v>
      </c>
      <c r="D115" s="84"/>
      <c r="E115" s="58">
        <f>IF(SUM(E116:E116)&gt;0,SUM(E116:E116),"")</f>
        <v>300000</v>
      </c>
      <c r="F115" s="58">
        <f>IF(SUM(F116:F116)&gt;0,SUM(F116:F116),"")</f>
        <v>300000</v>
      </c>
      <c r="G115" s="58">
        <f>IF(SUM(G116:G116)&gt;0,SUM(G116:G116),"")</f>
      </c>
      <c r="H115" s="58">
        <f>IF(SUM(H116:H116)&gt;0,SUM(H116:H116),"")</f>
      </c>
      <c r="I115" s="131">
        <f t="shared" si="3"/>
        <v>100</v>
      </c>
    </row>
    <row r="116" spans="1:9" ht="15" customHeight="1">
      <c r="A116" s="25"/>
      <c r="B116" s="26"/>
      <c r="C116" s="37" t="s">
        <v>202</v>
      </c>
      <c r="D116" s="90" t="s">
        <v>40</v>
      </c>
      <c r="E116" s="66">
        <v>300000</v>
      </c>
      <c r="F116" s="66">
        <v>300000</v>
      </c>
      <c r="G116" s="67"/>
      <c r="H116" s="66"/>
      <c r="I116" s="133">
        <f t="shared" si="3"/>
        <v>100</v>
      </c>
    </row>
    <row r="117" spans="1:9" s="4" customFormat="1" ht="25.5">
      <c r="A117" s="32"/>
      <c r="B117" s="36">
        <v>75621</v>
      </c>
      <c r="C117" s="21" t="s">
        <v>86</v>
      </c>
      <c r="D117" s="84"/>
      <c r="E117" s="58">
        <f>IF(SUM(E118:E119)&gt;0,SUM(E118:E119),"")</f>
        <v>14361881</v>
      </c>
      <c r="F117" s="58">
        <f>IF(SUM(F118:F119)&gt;0,SUM(F118:F119),"")</f>
        <v>15016924</v>
      </c>
      <c r="G117" s="58">
        <f>IF(SUM(G118:G119)&gt;0,SUM(G118:G119),"")</f>
      </c>
      <c r="H117" s="58">
        <f>IF(SUM(H118:H119)&gt;0,SUM(H118:H119),"")</f>
      </c>
      <c r="I117" s="131">
        <f t="shared" si="3"/>
        <v>104.56098334194526</v>
      </c>
    </row>
    <row r="118" spans="1:9" ht="15" customHeight="1">
      <c r="A118" s="25"/>
      <c r="B118" s="26"/>
      <c r="C118" s="37" t="s">
        <v>87</v>
      </c>
      <c r="D118" s="90" t="s">
        <v>88</v>
      </c>
      <c r="E118" s="66">
        <v>13741881</v>
      </c>
      <c r="F118" s="66">
        <v>14382664</v>
      </c>
      <c r="G118" s="67"/>
      <c r="H118" s="66"/>
      <c r="I118" s="133">
        <f t="shared" si="3"/>
        <v>104.66299337041266</v>
      </c>
    </row>
    <row r="119" spans="1:9" ht="15" customHeight="1">
      <c r="A119" s="25"/>
      <c r="B119" s="26"/>
      <c r="C119" s="37" t="s">
        <v>89</v>
      </c>
      <c r="D119" s="90" t="s">
        <v>90</v>
      </c>
      <c r="E119" s="66">
        <v>620000</v>
      </c>
      <c r="F119" s="66">
        <v>634260</v>
      </c>
      <c r="G119" s="67"/>
      <c r="H119" s="66"/>
      <c r="I119" s="133">
        <f t="shared" si="3"/>
        <v>102.3</v>
      </c>
    </row>
    <row r="120" spans="1:9" s="4" customFormat="1" ht="25.5">
      <c r="A120" s="32"/>
      <c r="B120" s="36">
        <v>75622</v>
      </c>
      <c r="C120" s="21" t="s">
        <v>91</v>
      </c>
      <c r="D120" s="84"/>
      <c r="E120" s="58">
        <f>IF(SUM(E121:E121)&gt;0,SUM(E121:E121),"")</f>
        <v>497894</v>
      </c>
      <c r="F120" s="58">
        <f>IF(SUM(F121:F121)&gt;0,SUM(F121:F121),"")</f>
        <v>521111</v>
      </c>
      <c r="G120" s="58">
        <f>IF(SUM(G121:G121)&gt;0,SUM(G121:G121),"")</f>
      </c>
      <c r="H120" s="58">
        <f>IF(SUM(H121:H121)&gt;0,SUM(H121:H121),"")</f>
      </c>
      <c r="I120" s="131">
        <f t="shared" si="3"/>
        <v>104.66304072754443</v>
      </c>
    </row>
    <row r="121" spans="1:9" ht="15" customHeight="1" thickBot="1">
      <c r="A121" s="25"/>
      <c r="B121" s="26"/>
      <c r="C121" s="37" t="s">
        <v>87</v>
      </c>
      <c r="D121" s="90" t="s">
        <v>88</v>
      </c>
      <c r="E121" s="66">
        <v>497894</v>
      </c>
      <c r="F121" s="66">
        <v>521111</v>
      </c>
      <c r="G121" s="67"/>
      <c r="H121" s="66"/>
      <c r="I121" s="133">
        <f t="shared" si="3"/>
        <v>104.66304072754443</v>
      </c>
    </row>
    <row r="122" spans="1:9" s="1" customFormat="1" ht="21.75" customHeight="1">
      <c r="A122" s="35">
        <v>758</v>
      </c>
      <c r="B122" s="30"/>
      <c r="C122" s="31" t="s">
        <v>92</v>
      </c>
      <c r="D122" s="87"/>
      <c r="E122" s="65">
        <f>IF(SUM(E123,E126,E128,E130,E132,E134)&gt;0,SUM(E123,E126,E128,E130,E132,E134),"")</f>
        <v>53565003</v>
      </c>
      <c r="F122" s="65">
        <f>IF(SUM(F123,F126,F128,F130,F132,F134)&gt;0,SUM(F123,F126,F128,F130,F132,F134),"")</f>
        <v>59007304</v>
      </c>
      <c r="G122" s="65">
        <f>IF(SUM(G123,G126,G128,G130,G132,G134)&gt;0,SUM(G123,G126,G128,G130,G132,G134),"")</f>
      </c>
      <c r="H122" s="65">
        <f>IF(SUM(H123,H126,H128,H130,H132,H134)&gt;0,SUM(H123,H126,H128,H130,H132,H134),"")</f>
      </c>
      <c r="I122" s="130">
        <f aca="true" t="shared" si="4" ref="I122:I170">IF(AND(E122&lt;&gt;"",F122&lt;&gt;""),F122/E122*100,"")</f>
        <v>110.16018051935887</v>
      </c>
    </row>
    <row r="123" spans="1:9" s="4" customFormat="1" ht="26.25" customHeight="1">
      <c r="A123" s="32"/>
      <c r="B123" s="36">
        <v>75801</v>
      </c>
      <c r="C123" s="21" t="s">
        <v>159</v>
      </c>
      <c r="D123" s="84"/>
      <c r="E123" s="58">
        <f>IF(SUM(E124:E125)&gt;0,SUM(E124:E125),"")</f>
        <v>45952612</v>
      </c>
      <c r="F123" s="58">
        <f>IF(SUM(F124:F125)&gt;0,SUM(F124:F125),"")</f>
        <v>50884813</v>
      </c>
      <c r="G123" s="58">
        <f>IF(SUM(G124:G125)&gt;0,SUM(G124:G125),"")</f>
      </c>
      <c r="H123" s="58">
        <f>IF(SUM(H124:H125)&gt;0,SUM(H124:H125),"")</f>
      </c>
      <c r="I123" s="131">
        <f t="shared" si="4"/>
        <v>110.73323318378507</v>
      </c>
    </row>
    <row r="124" spans="1:9" ht="12.75">
      <c r="A124" s="25"/>
      <c r="B124" s="26"/>
      <c r="C124" s="37" t="s">
        <v>185</v>
      </c>
      <c r="D124" s="90" t="s">
        <v>93</v>
      </c>
      <c r="E124" s="66">
        <v>21580193</v>
      </c>
      <c r="F124" s="66">
        <v>24833935</v>
      </c>
      <c r="G124" s="67"/>
      <c r="H124" s="66"/>
      <c r="I124" s="133">
        <f t="shared" si="4"/>
        <v>115.0774462489747</v>
      </c>
    </row>
    <row r="125" spans="1:9" ht="12.75">
      <c r="A125" s="25"/>
      <c r="B125" s="26"/>
      <c r="C125" s="37" t="s">
        <v>186</v>
      </c>
      <c r="D125" s="90" t="s">
        <v>93</v>
      </c>
      <c r="E125" s="66">
        <v>24372419</v>
      </c>
      <c r="F125" s="66">
        <v>26050878</v>
      </c>
      <c r="G125" s="67"/>
      <c r="H125" s="66"/>
      <c r="I125" s="133">
        <f t="shared" si="4"/>
        <v>106.88671485583765</v>
      </c>
    </row>
    <row r="126" spans="1:9" s="4" customFormat="1" ht="16.5" customHeight="1">
      <c r="A126" s="32"/>
      <c r="B126" s="36">
        <v>75802</v>
      </c>
      <c r="C126" s="21" t="s">
        <v>160</v>
      </c>
      <c r="D126" s="84"/>
      <c r="E126" s="58">
        <f>IF(SUM(E127)&gt;0,SUM(E127),"")</f>
        <v>1883198</v>
      </c>
      <c r="F126" s="58">
        <f>IF(SUM(F127)&gt;0,SUM(F127),"")</f>
        <v>2868606</v>
      </c>
      <c r="G126" s="58">
        <f>IF(SUM(G127)&gt;0,SUM(G127),"")</f>
      </c>
      <c r="H126" s="58">
        <f>IF(SUM(H127)&gt;0,SUM(H127),"")</f>
      </c>
      <c r="I126" s="131">
        <f t="shared" si="4"/>
        <v>152.32630875776206</v>
      </c>
    </row>
    <row r="127" spans="1:9" ht="12.75">
      <c r="A127" s="25"/>
      <c r="B127" s="26"/>
      <c r="C127" s="37" t="s">
        <v>187</v>
      </c>
      <c r="D127" s="90" t="s">
        <v>93</v>
      </c>
      <c r="E127" s="66">
        <v>1883198</v>
      </c>
      <c r="F127" s="66">
        <v>2868606</v>
      </c>
      <c r="G127" s="67"/>
      <c r="H127" s="66"/>
      <c r="I127" s="133">
        <f t="shared" si="4"/>
        <v>152.32630875776206</v>
      </c>
    </row>
    <row r="128" spans="1:9" s="4" customFormat="1" ht="15.75" customHeight="1">
      <c r="A128" s="32"/>
      <c r="B128" s="36">
        <v>75803</v>
      </c>
      <c r="C128" s="21" t="s">
        <v>203</v>
      </c>
      <c r="D128" s="84"/>
      <c r="E128" s="58">
        <f>IF(SUM(E129)&gt;0,SUM(E129),"")</f>
        <v>772320</v>
      </c>
      <c r="F128" s="58">
        <f>IF(SUM(F129)&gt;0,SUM(F129),"")</f>
        <v>783311</v>
      </c>
      <c r="G128" s="58">
        <f>IF(SUM(G129)&gt;0,SUM(G129),"")</f>
      </c>
      <c r="H128" s="58">
        <f>IF(SUM(H129)&gt;0,SUM(H129),"")</f>
      </c>
      <c r="I128" s="131">
        <f t="shared" si="4"/>
        <v>101.42311477107936</v>
      </c>
    </row>
    <row r="129" spans="1:9" ht="12.75">
      <c r="A129" s="25"/>
      <c r="B129" s="26"/>
      <c r="C129" s="37" t="s">
        <v>187</v>
      </c>
      <c r="D129" s="90" t="s">
        <v>93</v>
      </c>
      <c r="E129" s="66">
        <v>772320</v>
      </c>
      <c r="F129" s="66">
        <v>783311</v>
      </c>
      <c r="G129" s="67"/>
      <c r="H129" s="66"/>
      <c r="I129" s="133">
        <f t="shared" si="4"/>
        <v>101.42311477107936</v>
      </c>
    </row>
    <row r="130" spans="1:9" s="4" customFormat="1" ht="16.5" customHeight="1">
      <c r="A130" s="32"/>
      <c r="B130" s="36">
        <v>75805</v>
      </c>
      <c r="C130" s="21" t="s">
        <v>209</v>
      </c>
      <c r="D130" s="84"/>
      <c r="E130" s="58">
        <f>IF(SUM(E131)&gt;0,SUM(E131),"")</f>
        <v>1898429</v>
      </c>
      <c r="F130" s="58">
        <f>IF(SUM(F131)&gt;0,SUM(F131),"")</f>
        <v>1759058</v>
      </c>
      <c r="G130" s="58">
        <f>IF(SUM(G131)&gt;0,SUM(G131),"")</f>
      </c>
      <c r="H130" s="58">
        <f>IF(SUM(H131)&gt;0,SUM(H131),"")</f>
      </c>
      <c r="I130" s="131">
        <f t="shared" si="4"/>
        <v>92.6586140435065</v>
      </c>
    </row>
    <row r="131" spans="1:9" ht="12.75">
      <c r="A131" s="25"/>
      <c r="B131" s="26"/>
      <c r="C131" s="37" t="s">
        <v>187</v>
      </c>
      <c r="D131" s="90" t="s">
        <v>93</v>
      </c>
      <c r="E131" s="66">
        <v>1898429</v>
      </c>
      <c r="F131" s="66">
        <v>1759058</v>
      </c>
      <c r="G131" s="67"/>
      <c r="H131" s="66"/>
      <c r="I131" s="133">
        <f t="shared" si="4"/>
        <v>92.6586140435065</v>
      </c>
    </row>
    <row r="132" spans="1:9" s="4" customFormat="1" ht="27" customHeight="1">
      <c r="A132" s="32"/>
      <c r="B132" s="36">
        <v>75806</v>
      </c>
      <c r="C132" s="21" t="s">
        <v>161</v>
      </c>
      <c r="D132" s="84"/>
      <c r="E132" s="58">
        <f>IF(SUM(E133)&gt;0,SUM(E133),"")</f>
        <v>3058444</v>
      </c>
      <c r="F132" s="58">
        <f>IF(SUM(F133)&gt;0,SUM(F133),"")</f>
        <v>2711516</v>
      </c>
      <c r="G132" s="58">
        <f>IF(SUM(G133)&gt;0,SUM(G133),"")</f>
      </c>
      <c r="H132" s="58">
        <f>IF(SUM(H133)&gt;0,SUM(H133),"")</f>
      </c>
      <c r="I132" s="131">
        <f t="shared" si="4"/>
        <v>88.65671563710174</v>
      </c>
    </row>
    <row r="133" spans="1:9" ht="12.75">
      <c r="A133" s="25"/>
      <c r="B133" s="26"/>
      <c r="C133" s="37" t="s">
        <v>187</v>
      </c>
      <c r="D133" s="90" t="s">
        <v>93</v>
      </c>
      <c r="E133" s="66">
        <v>3058444</v>
      </c>
      <c r="F133" s="66">
        <v>2711516</v>
      </c>
      <c r="G133" s="67"/>
      <c r="H133" s="66"/>
      <c r="I133" s="133">
        <f t="shared" si="4"/>
        <v>88.65671563710174</v>
      </c>
    </row>
    <row r="134" spans="1:9" s="4" customFormat="1" ht="16.5" customHeight="1">
      <c r="A134" s="32"/>
      <c r="B134" s="36">
        <v>75814</v>
      </c>
      <c r="C134" s="21" t="s">
        <v>94</v>
      </c>
      <c r="D134" s="84"/>
      <c r="E134" s="58">
        <f>IF(SUM(E135:E139)&gt;0,SUM(E135:E139),"")</f>
      </c>
      <c r="F134" s="58">
        <f>IF(SUM(F135:F139)&gt;0,SUM(F135:F139),"")</f>
      </c>
      <c r="G134" s="58">
        <f>IF(SUM(G135:G139)&gt;0,SUM(G135:G139),"")</f>
      </c>
      <c r="H134" s="58">
        <f>IF(SUM(H135:H139)&gt;0,SUM(H135:H139),"")</f>
      </c>
      <c r="I134" s="131">
        <f t="shared" si="4"/>
      </c>
    </row>
    <row r="135" spans="1:9" ht="25.5" customHeight="1">
      <c r="A135" s="25"/>
      <c r="B135" s="26"/>
      <c r="C135" s="37" t="s">
        <v>181</v>
      </c>
      <c r="D135" s="90" t="s">
        <v>68</v>
      </c>
      <c r="E135" s="66"/>
      <c r="F135" s="66"/>
      <c r="G135" s="67"/>
      <c r="H135" s="66"/>
      <c r="I135" s="133">
        <f t="shared" si="4"/>
      </c>
    </row>
    <row r="136" spans="1:9" ht="12.75">
      <c r="A136" s="25"/>
      <c r="B136" s="26"/>
      <c r="C136" s="98" t="s">
        <v>78</v>
      </c>
      <c r="D136" s="93" t="s">
        <v>79</v>
      </c>
      <c r="E136" s="75"/>
      <c r="F136" s="75"/>
      <c r="G136" s="76"/>
      <c r="H136" s="75"/>
      <c r="I136" s="133">
        <f t="shared" si="4"/>
      </c>
    </row>
    <row r="137" spans="1:9" ht="12.75">
      <c r="A137" s="25"/>
      <c r="B137" s="26"/>
      <c r="C137" s="98" t="s">
        <v>83</v>
      </c>
      <c r="D137" s="93" t="s">
        <v>84</v>
      </c>
      <c r="E137" s="75"/>
      <c r="F137" s="75"/>
      <c r="G137" s="76"/>
      <c r="H137" s="75"/>
      <c r="I137" s="133">
        <f t="shared" si="4"/>
      </c>
    </row>
    <row r="138" spans="1:9" ht="12.75">
      <c r="A138" s="25"/>
      <c r="B138" s="26"/>
      <c r="C138" s="98" t="s">
        <v>73</v>
      </c>
      <c r="D138" s="93" t="s">
        <v>22</v>
      </c>
      <c r="E138" s="75"/>
      <c r="F138" s="75"/>
      <c r="G138" s="76"/>
      <c r="H138" s="75"/>
      <c r="I138" s="133">
        <f t="shared" si="4"/>
      </c>
    </row>
    <row r="139" spans="1:9" ht="28.5" customHeight="1" thickBot="1">
      <c r="A139" s="25"/>
      <c r="B139" s="26"/>
      <c r="C139" s="98" t="s">
        <v>174</v>
      </c>
      <c r="D139" s="93" t="s">
        <v>40</v>
      </c>
      <c r="E139" s="75"/>
      <c r="F139" s="75"/>
      <c r="G139" s="76"/>
      <c r="H139" s="75"/>
      <c r="I139" s="133">
        <f t="shared" si="4"/>
      </c>
    </row>
    <row r="140" spans="1:9" s="1" customFormat="1" ht="22.5" customHeight="1">
      <c r="A140" s="35">
        <v>801</v>
      </c>
      <c r="B140" s="30"/>
      <c r="C140" s="31" t="s">
        <v>95</v>
      </c>
      <c r="D140" s="87"/>
      <c r="E140" s="65">
        <f>IF(SUM(E141,E144,E146,E148,E152,E154,E157,E159)&gt;0,SUM(E141,E144,E146,E148,E152,E154,E157,E159),"")</f>
        <v>513431</v>
      </c>
      <c r="F140" s="65">
        <f>IF(SUM(F141,F144,F146,F148,F152,F154,F157,F159)&gt;0,SUM(F141,F144,F146,F148,F152,F154,F157,F159),"")</f>
        <v>252389</v>
      </c>
      <c r="G140" s="65">
        <f>IF(SUM(G141,G144,G146,G148,G152,G154,G157,G159)&gt;0,SUM(G141,G144,G146,G148,G152,G154,G157,G159),"")</f>
      </c>
      <c r="H140" s="65">
        <f>IF(SUM(H141,H144,H146,H148,H152,H154,H157,H159)&gt;0,SUM(H141,H144,H146,H148,H152,H154,H157,H159),"")</f>
      </c>
      <c r="I140" s="130">
        <f t="shared" si="4"/>
        <v>49.157335649775725</v>
      </c>
    </row>
    <row r="141" spans="1:9" s="4" customFormat="1" ht="18" customHeight="1">
      <c r="A141" s="32"/>
      <c r="B141" s="36">
        <v>80101</v>
      </c>
      <c r="C141" s="21" t="s">
        <v>96</v>
      </c>
      <c r="D141" s="84"/>
      <c r="E141" s="58">
        <f>IF(SUM(E142:E143)&gt;0,SUM(E142:E143),"")</f>
        <v>14880</v>
      </c>
      <c r="F141" s="58">
        <f>IF(SUM(F142:F143)&gt;0,SUM(F142:F143),"")</f>
      </c>
      <c r="G141" s="58">
        <f>IF(SUM(G142:G143)&gt;0,SUM(G142:G143),"")</f>
      </c>
      <c r="H141" s="58">
        <f>IF(SUM(H142:H143)&gt;0,SUM(H142:H143),"")</f>
      </c>
      <c r="I141" s="131">
        <f t="shared" si="4"/>
      </c>
    </row>
    <row r="142" spans="1:9" ht="15" customHeight="1">
      <c r="A142" s="25"/>
      <c r="B142" s="26"/>
      <c r="C142" s="37" t="s">
        <v>14</v>
      </c>
      <c r="D142" s="90" t="s">
        <v>15</v>
      </c>
      <c r="E142" s="66">
        <v>8880</v>
      </c>
      <c r="F142" s="66"/>
      <c r="G142" s="67"/>
      <c r="H142" s="66"/>
      <c r="I142" s="133">
        <f t="shared" si="4"/>
      </c>
    </row>
    <row r="143" spans="1:9" ht="39.75" customHeight="1">
      <c r="A143" s="25"/>
      <c r="B143" s="26"/>
      <c r="C143" s="27" t="s">
        <v>179</v>
      </c>
      <c r="D143" s="90" t="s">
        <v>52</v>
      </c>
      <c r="E143" s="66">
        <v>6000</v>
      </c>
      <c r="F143" s="66"/>
      <c r="G143" s="67"/>
      <c r="H143" s="66"/>
      <c r="I143" s="133">
        <f t="shared" si="4"/>
      </c>
    </row>
    <row r="144" spans="1:9" s="4" customFormat="1" ht="18" customHeight="1">
      <c r="A144" s="32"/>
      <c r="B144" s="36">
        <v>80102</v>
      </c>
      <c r="C144" s="21" t="s">
        <v>149</v>
      </c>
      <c r="D144" s="84"/>
      <c r="E144" s="58">
        <f>IF(SUM(E145:E145)&gt;0,SUM(E145:E145),"")</f>
        <v>971</v>
      </c>
      <c r="F144" s="58">
        <f>IF(SUM(F145:F145)&gt;0,SUM(F145:F145),"")</f>
      </c>
      <c r="G144" s="58">
        <f>IF(SUM(G145:G145)&gt;0,SUM(G145:G145),"")</f>
      </c>
      <c r="H144" s="58">
        <f>IF(SUM(H145:H145)&gt;0,SUM(H145:H145),"")</f>
      </c>
      <c r="I144" s="131">
        <f t="shared" si="4"/>
      </c>
    </row>
    <row r="145" spans="1:9" ht="15" customHeight="1">
      <c r="A145" s="25"/>
      <c r="B145" s="26"/>
      <c r="C145" s="37" t="s">
        <v>14</v>
      </c>
      <c r="D145" s="90" t="s">
        <v>15</v>
      </c>
      <c r="E145" s="66">
        <v>971</v>
      </c>
      <c r="F145" s="66"/>
      <c r="G145" s="67"/>
      <c r="H145" s="66"/>
      <c r="I145" s="133">
        <f t="shared" si="4"/>
      </c>
    </row>
    <row r="146" spans="1:9" s="4" customFormat="1" ht="18" customHeight="1">
      <c r="A146" s="32"/>
      <c r="B146" s="36">
        <v>80110</v>
      </c>
      <c r="C146" s="21" t="s">
        <v>97</v>
      </c>
      <c r="D146" s="84"/>
      <c r="E146" s="58">
        <f>IF(SUM(E147:E147)&gt;0,SUM(E147:E147),"")</f>
        <v>7442</v>
      </c>
      <c r="F146" s="58">
        <f>IF(SUM(F147:F147)&gt;0,SUM(F147:F147),"")</f>
      </c>
      <c r="G146" s="58">
        <f>IF(SUM(G147:G147)&gt;0,SUM(G147:G147),"")</f>
      </c>
      <c r="H146" s="58">
        <f>IF(SUM(H147:H147)&gt;0,SUM(H147:H147),"")</f>
      </c>
      <c r="I146" s="131">
        <f t="shared" si="4"/>
      </c>
    </row>
    <row r="147" spans="1:9" ht="12.75">
      <c r="A147" s="25"/>
      <c r="B147" s="26"/>
      <c r="C147" s="37" t="s">
        <v>14</v>
      </c>
      <c r="D147" s="90" t="s">
        <v>15</v>
      </c>
      <c r="E147" s="66">
        <v>7442</v>
      </c>
      <c r="F147" s="66"/>
      <c r="G147" s="67"/>
      <c r="H147" s="66"/>
      <c r="I147" s="133">
        <f t="shared" si="4"/>
      </c>
    </row>
    <row r="148" spans="1:9" s="4" customFormat="1" ht="18" customHeight="1">
      <c r="A148" s="32"/>
      <c r="B148" s="36">
        <v>80114</v>
      </c>
      <c r="C148" s="21" t="s">
        <v>98</v>
      </c>
      <c r="D148" s="84"/>
      <c r="E148" s="58">
        <f>IF(SUM(E149:E151)&gt;0,SUM(E149:E151),"")</f>
        <v>54589</v>
      </c>
      <c r="F148" s="58">
        <f>IF(SUM(F149:F151)&gt;0,SUM(F149:F151),"")</f>
        <v>29389</v>
      </c>
      <c r="G148" s="58">
        <f>IF(SUM(G149:G151)&gt;0,SUM(G149:G151),"")</f>
      </c>
      <c r="H148" s="58">
        <f>IF(SUM(H149:H151)&gt;0,SUM(H149:H151),"")</f>
      </c>
      <c r="I148" s="131">
        <f t="shared" si="4"/>
        <v>53.83685357855978</v>
      </c>
    </row>
    <row r="149" spans="1:9" ht="15" customHeight="1">
      <c r="A149" s="25"/>
      <c r="B149" s="26"/>
      <c r="C149" s="37" t="s">
        <v>178</v>
      </c>
      <c r="D149" s="90" t="s">
        <v>47</v>
      </c>
      <c r="E149" s="66">
        <v>200</v>
      </c>
      <c r="F149" s="66"/>
      <c r="G149" s="67"/>
      <c r="H149" s="66"/>
      <c r="I149" s="133">
        <f t="shared" si="4"/>
      </c>
    </row>
    <row r="150" spans="1:9" ht="13.5" customHeight="1">
      <c r="A150" s="25"/>
      <c r="B150" s="26"/>
      <c r="C150" s="37" t="s">
        <v>14</v>
      </c>
      <c r="D150" s="90" t="s">
        <v>15</v>
      </c>
      <c r="E150" s="66">
        <v>36000</v>
      </c>
      <c r="F150" s="66">
        <v>11000</v>
      </c>
      <c r="G150" s="67"/>
      <c r="H150" s="66"/>
      <c r="I150" s="133">
        <f t="shared" si="4"/>
        <v>30.555555555555557</v>
      </c>
    </row>
    <row r="151" spans="1:9" s="2" customFormat="1" ht="13.5" customHeight="1">
      <c r="A151" s="46"/>
      <c r="B151" s="45"/>
      <c r="C151" s="37" t="s">
        <v>28</v>
      </c>
      <c r="D151" s="74" t="s">
        <v>29</v>
      </c>
      <c r="E151" s="67">
        <v>18389</v>
      </c>
      <c r="F151" s="67">
        <v>18389</v>
      </c>
      <c r="G151" s="67"/>
      <c r="H151" s="67"/>
      <c r="I151" s="133">
        <f t="shared" si="4"/>
        <v>100</v>
      </c>
    </row>
    <row r="152" spans="1:9" s="6" customFormat="1" ht="18" customHeight="1">
      <c r="A152" s="32"/>
      <c r="B152" s="36">
        <v>80120</v>
      </c>
      <c r="C152" s="21" t="s">
        <v>99</v>
      </c>
      <c r="D152" s="84"/>
      <c r="E152" s="58">
        <f>IF(SUM(E153:E153)&gt;0,SUM(E153:E153),"")</f>
        <v>2329</v>
      </c>
      <c r="F152" s="58">
        <f>IF(SUM(F153:F153)&gt;0,SUM(F153:F153),"")</f>
      </c>
      <c r="G152" s="58">
        <f>IF(SUM(G153:G153)&gt;0,SUM(G153:G153),"")</f>
      </c>
      <c r="H152" s="58">
        <f>IF(SUM(H153:H153)&gt;0,SUM(H153:H153),"")</f>
      </c>
      <c r="I152" s="131">
        <f t="shared" si="4"/>
      </c>
    </row>
    <row r="153" spans="1:9" s="5" customFormat="1" ht="15" customHeight="1">
      <c r="A153" s="25"/>
      <c r="B153" s="26"/>
      <c r="C153" s="37" t="s">
        <v>14</v>
      </c>
      <c r="D153" s="90" t="s">
        <v>15</v>
      </c>
      <c r="E153" s="66">
        <v>2329</v>
      </c>
      <c r="F153" s="66"/>
      <c r="G153" s="67"/>
      <c r="H153" s="66"/>
      <c r="I153" s="133">
        <f t="shared" si="4"/>
      </c>
    </row>
    <row r="154" spans="1:9" s="6" customFormat="1" ht="18" customHeight="1">
      <c r="A154" s="32"/>
      <c r="B154" s="36">
        <v>80130</v>
      </c>
      <c r="C154" s="21" t="s">
        <v>210</v>
      </c>
      <c r="D154" s="84"/>
      <c r="E154" s="58">
        <f>IF(SUM(E155:E156)&gt;0,SUM(E155:E156),"")</f>
        <v>22570</v>
      </c>
      <c r="F154" s="58">
        <f>IF(SUM(F155:F156)&gt;0,SUM(F155:F156),"")</f>
      </c>
      <c r="G154" s="58">
        <f>IF(SUM(G155:G156)&gt;0,SUM(G155:G156),"")</f>
      </c>
      <c r="H154" s="58">
        <f>IF(SUM(H155:H156)&gt;0,SUM(H155:H156),"")</f>
      </c>
      <c r="I154" s="131">
        <f t="shared" si="4"/>
      </c>
    </row>
    <row r="155" spans="1:9" s="5" customFormat="1" ht="26.25" customHeight="1">
      <c r="A155" s="25"/>
      <c r="B155" s="26"/>
      <c r="C155" s="37" t="s">
        <v>173</v>
      </c>
      <c r="D155" s="90" t="s">
        <v>39</v>
      </c>
      <c r="E155" s="66">
        <v>18070</v>
      </c>
      <c r="F155" s="66"/>
      <c r="G155" s="67"/>
      <c r="H155" s="66"/>
      <c r="I155" s="133">
        <f t="shared" si="4"/>
      </c>
    </row>
    <row r="156" spans="1:9" s="5" customFormat="1" ht="13.5" customHeight="1">
      <c r="A156" s="25"/>
      <c r="B156" s="38"/>
      <c r="C156" s="37" t="s">
        <v>14</v>
      </c>
      <c r="D156" s="90" t="s">
        <v>15</v>
      </c>
      <c r="E156" s="66">
        <v>4500</v>
      </c>
      <c r="F156" s="66"/>
      <c r="G156" s="67"/>
      <c r="H156" s="66"/>
      <c r="I156" s="133">
        <f t="shared" si="4"/>
      </c>
    </row>
    <row r="157" spans="1:9" s="6" customFormat="1" ht="36.75" customHeight="1">
      <c r="A157" s="32"/>
      <c r="B157" s="36">
        <v>80140</v>
      </c>
      <c r="C157" s="21" t="s">
        <v>162</v>
      </c>
      <c r="D157" s="84"/>
      <c r="E157" s="58">
        <f>IF(SUM(E158:E158)&gt;0,SUM(E158:E158),"")</f>
        <v>193800</v>
      </c>
      <c r="F157" s="58">
        <f>IF(SUM(F158:F158)&gt;0,SUM(F158:F158),"")</f>
      </c>
      <c r="G157" s="58">
        <f>IF(SUM(G158:G158)&gt;0,SUM(G158:G158),"")</f>
      </c>
      <c r="H157" s="58">
        <f>IF(SUM(H158:H158)&gt;0,SUM(H158:H158),"")</f>
      </c>
      <c r="I157" s="131">
        <f t="shared" si="4"/>
      </c>
    </row>
    <row r="158" spans="1:9" s="5" customFormat="1" ht="25.5" customHeight="1">
      <c r="A158" s="25"/>
      <c r="B158" s="26"/>
      <c r="C158" s="37" t="s">
        <v>188</v>
      </c>
      <c r="D158" s="90" t="s">
        <v>101</v>
      </c>
      <c r="E158" s="66">
        <v>193800</v>
      </c>
      <c r="F158" s="66"/>
      <c r="G158" s="67"/>
      <c r="H158" s="66"/>
      <c r="I158" s="133">
        <f t="shared" si="4"/>
      </c>
    </row>
    <row r="159" spans="1:9" s="6" customFormat="1" ht="18" customHeight="1">
      <c r="A159" s="32"/>
      <c r="B159" s="42">
        <v>80195</v>
      </c>
      <c r="C159" s="43" t="s">
        <v>19</v>
      </c>
      <c r="D159" s="92"/>
      <c r="E159" s="72">
        <f>IF(SUM(E160:E161)&gt;0,SUM(E160:E161),"")</f>
        <v>216850</v>
      </c>
      <c r="F159" s="72">
        <f>IF(SUM(F160:F161)&gt;0,SUM(F160:F161),"")</f>
        <v>223000</v>
      </c>
      <c r="G159" s="72">
        <f>IF(SUM(G160:G161)&gt;0,SUM(G160:G161),"")</f>
      </c>
      <c r="H159" s="72">
        <f>IF(SUM(H160:H161)&gt;0,SUM(H160:H161),"")</f>
      </c>
      <c r="I159" s="131">
        <f t="shared" si="4"/>
        <v>102.83606179386673</v>
      </c>
    </row>
    <row r="160" spans="1:9" s="5" customFormat="1" ht="27.75" customHeight="1">
      <c r="A160" s="25"/>
      <c r="B160" s="26"/>
      <c r="C160" s="37" t="s">
        <v>189</v>
      </c>
      <c r="D160" s="90" t="s">
        <v>100</v>
      </c>
      <c r="E160" s="66">
        <v>128200</v>
      </c>
      <c r="F160" s="66">
        <v>133000</v>
      </c>
      <c r="G160" s="67"/>
      <c r="H160" s="66"/>
      <c r="I160" s="133">
        <f t="shared" si="4"/>
        <v>103.74414976599064</v>
      </c>
    </row>
    <row r="161" spans="1:9" s="5" customFormat="1" ht="26.25" customHeight="1" thickBot="1">
      <c r="A161" s="25"/>
      <c r="B161" s="26"/>
      <c r="C161" s="37" t="s">
        <v>188</v>
      </c>
      <c r="D161" s="90" t="s">
        <v>101</v>
      </c>
      <c r="E161" s="66">
        <v>88650</v>
      </c>
      <c r="F161" s="66">
        <v>90000</v>
      </c>
      <c r="G161" s="67"/>
      <c r="H161" s="66"/>
      <c r="I161" s="133">
        <f t="shared" si="4"/>
        <v>101.5228426395939</v>
      </c>
    </row>
    <row r="162" spans="1:9" s="8" customFormat="1" ht="24" customHeight="1">
      <c r="A162" s="35">
        <v>851</v>
      </c>
      <c r="B162" s="30"/>
      <c r="C162" s="31" t="s">
        <v>102</v>
      </c>
      <c r="D162" s="87"/>
      <c r="E162" s="65">
        <f>IF(SUM(E163)&gt;0,SUM(E163),"")</f>
        <v>24000</v>
      </c>
      <c r="F162" s="65">
        <f>IF(SUM(F163)&gt;0,SUM(F163),"")</f>
        <v>22000</v>
      </c>
      <c r="G162" s="65">
        <f>IF(SUM(G163)&gt;0,SUM(G163),"")</f>
        <v>22000</v>
      </c>
      <c r="H162" s="65">
        <f>IF(SUM(H163)&gt;0,SUM(H163),"")</f>
      </c>
      <c r="I162" s="65">
        <f>IF(SUM(I163)&gt;0,SUM(I163),"")</f>
        <v>91.66666666666666</v>
      </c>
    </row>
    <row r="163" spans="1:9" s="6" customFormat="1" ht="42.75" customHeight="1">
      <c r="A163" s="32"/>
      <c r="B163" s="42">
        <v>85156</v>
      </c>
      <c r="C163" s="43" t="s">
        <v>211</v>
      </c>
      <c r="D163" s="92"/>
      <c r="E163" s="72">
        <f>IF(SUM(E164:E166)&gt;0,SUM(E164:E166),"")</f>
        <v>24000</v>
      </c>
      <c r="F163" s="72">
        <f>IF(SUM(F164:F166)&gt;0,SUM(F164:F166),"")</f>
        <v>22000</v>
      </c>
      <c r="G163" s="72">
        <f>IF(SUM(G164:G166)&gt;0,SUM(G164:G166),"")</f>
        <v>22000</v>
      </c>
      <c r="H163" s="72">
        <f>IF(SUM(H164:H166)&gt;0,SUM(H164:H166),"")</f>
      </c>
      <c r="I163" s="131">
        <f t="shared" si="4"/>
        <v>91.66666666666666</v>
      </c>
    </row>
    <row r="164" spans="1:9" s="5" customFormat="1" ht="51.75" customHeight="1">
      <c r="A164" s="25"/>
      <c r="B164" s="26"/>
      <c r="C164" s="27" t="s">
        <v>167</v>
      </c>
      <c r="D164" s="90" t="s">
        <v>16</v>
      </c>
      <c r="E164" s="66">
        <v>22000</v>
      </c>
      <c r="F164" s="66">
        <v>19000</v>
      </c>
      <c r="G164" s="67">
        <v>19000</v>
      </c>
      <c r="H164" s="66"/>
      <c r="I164" s="133">
        <f t="shared" si="4"/>
        <v>86.36363636363636</v>
      </c>
    </row>
    <row r="165" spans="1:9" s="5" customFormat="1" ht="38.25">
      <c r="A165" s="25"/>
      <c r="B165" s="26"/>
      <c r="C165" s="27" t="s">
        <v>179</v>
      </c>
      <c r="D165" s="90" t="s">
        <v>52</v>
      </c>
      <c r="E165" s="66">
        <v>650</v>
      </c>
      <c r="F165" s="66"/>
      <c r="G165" s="67"/>
      <c r="H165" s="66"/>
      <c r="I165" s="133">
        <f t="shared" si="4"/>
      </c>
    </row>
    <row r="166" spans="1:9" s="5" customFormat="1" ht="41.25" customHeight="1" thickBot="1">
      <c r="A166" s="28"/>
      <c r="B166" s="29"/>
      <c r="C166" s="34" t="s">
        <v>200</v>
      </c>
      <c r="D166" s="89" t="s">
        <v>16</v>
      </c>
      <c r="E166" s="63">
        <v>1350</v>
      </c>
      <c r="F166" s="63">
        <v>3000</v>
      </c>
      <c r="G166" s="64">
        <v>3000</v>
      </c>
      <c r="H166" s="63"/>
      <c r="I166" s="133">
        <f t="shared" si="4"/>
        <v>222.22222222222223</v>
      </c>
    </row>
    <row r="167" spans="1:9" s="8" customFormat="1" ht="22.5" customHeight="1">
      <c r="A167" s="35">
        <v>853</v>
      </c>
      <c r="B167" s="30"/>
      <c r="C167" s="31" t="s">
        <v>103</v>
      </c>
      <c r="D167" s="87"/>
      <c r="E167" s="65">
        <f>IF(SUM(E168,E173,E179,E182,E185,E187,E189,E191,E197,E202,E205,E210,E212,E214)&gt;0,SUM(E168,E173,E179,E182,E185,E187,E189,E191,E197,E202,E205,E210,E212,E214),"")</f>
        <v>14107392</v>
      </c>
      <c r="F167" s="65">
        <f>IF(SUM(F168,F173,F179,F182,F185,F187,F189,F191,F197,F202,F205,F210,F212,F214)&gt;0,SUM(F168,F173,F179,F182,F185,F187,F189,F191,F197,F202,F205,F210,F212,F214),"")</f>
        <v>12087492</v>
      </c>
      <c r="G167" s="65">
        <f>IF(SUM(G168,G173,G179,G182,G185,G187,G189,G191,G197,G202,G205,G210,G212,G214)&gt;0,SUM(G168,G173,G179,G182,G185,G187,G189,G191,G197,G202,G205,G210,G212,G214),"")</f>
        <v>197000</v>
      </c>
      <c r="H167" s="65">
        <f>IF(SUM(H168,H173,H179,H182,H185,H187,H189,H191,H197,H202,H205,H210,H212,H214)&gt;0,SUM(H168,H173,H179,H182,H185,H187,H189,H191,H197,H202,H205,H210,H212,H214),"")</f>
        <v>5958000</v>
      </c>
      <c r="I167" s="130">
        <f t="shared" si="4"/>
        <v>85.68197438619413</v>
      </c>
    </row>
    <row r="168" spans="1:9" s="6" customFormat="1" ht="18.75" customHeight="1">
      <c r="A168" s="32"/>
      <c r="B168" s="36">
        <v>85301</v>
      </c>
      <c r="C168" s="21" t="s">
        <v>104</v>
      </c>
      <c r="D168" s="84"/>
      <c r="E168" s="58">
        <f>IF(SUM(E169:E172)&gt;0,SUM(E169:E172),"")</f>
        <v>1664612</v>
      </c>
      <c r="F168" s="58">
        <f>IF(SUM(F169:F172)&gt;0,SUM(F169:F172),"")</f>
        <v>1282900</v>
      </c>
      <c r="G168" s="58">
        <f>IF(SUM(G169:G172)&gt;0,SUM(G169:G172),"")</f>
      </c>
      <c r="H168" s="58">
        <f>IF(SUM(H169:H172)&gt;0,SUM(H169:H172),"")</f>
      </c>
      <c r="I168" s="131">
        <f t="shared" si="4"/>
        <v>77.06901067636181</v>
      </c>
    </row>
    <row r="169" spans="1:9" s="5" customFormat="1" ht="12.75">
      <c r="A169" s="25"/>
      <c r="B169" s="26"/>
      <c r="C169" s="37" t="s">
        <v>105</v>
      </c>
      <c r="D169" s="90" t="s">
        <v>106</v>
      </c>
      <c r="E169" s="66">
        <v>17640</v>
      </c>
      <c r="F169" s="66">
        <v>8400</v>
      </c>
      <c r="G169" s="67"/>
      <c r="H169" s="66"/>
      <c r="I169" s="133">
        <f t="shared" si="4"/>
        <v>47.61904761904761</v>
      </c>
    </row>
    <row r="170" spans="1:9" s="5" customFormat="1" ht="14.25" customHeight="1">
      <c r="A170" s="25"/>
      <c r="B170" s="26"/>
      <c r="C170" s="37" t="s">
        <v>14</v>
      </c>
      <c r="D170" s="90" t="s">
        <v>15</v>
      </c>
      <c r="E170" s="66">
        <v>2500</v>
      </c>
      <c r="F170" s="66">
        <v>2500</v>
      </c>
      <c r="G170" s="67"/>
      <c r="H170" s="66"/>
      <c r="I170" s="133">
        <f t="shared" si="4"/>
        <v>100</v>
      </c>
    </row>
    <row r="171" spans="1:9" s="5" customFormat="1" ht="25.5">
      <c r="A171" s="25"/>
      <c r="B171" s="26"/>
      <c r="C171" s="37" t="s">
        <v>188</v>
      </c>
      <c r="D171" s="90" t="s">
        <v>101</v>
      </c>
      <c r="E171" s="66">
        <v>1644000</v>
      </c>
      <c r="F171" s="66">
        <v>1272000</v>
      </c>
      <c r="G171" s="67"/>
      <c r="H171" s="66"/>
      <c r="I171" s="133">
        <f aca="true" t="shared" si="5" ref="I171:I214">IF(AND(E171&lt;&gt;"",F171&lt;&gt;""),F171/E171*100,"")</f>
        <v>77.37226277372264</v>
      </c>
    </row>
    <row r="172" spans="1:9" s="5" customFormat="1" ht="12.75">
      <c r="A172" s="25"/>
      <c r="B172" s="26"/>
      <c r="C172" s="37" t="s">
        <v>28</v>
      </c>
      <c r="D172" s="90" t="s">
        <v>29</v>
      </c>
      <c r="E172" s="66">
        <v>472</v>
      </c>
      <c r="F172" s="66"/>
      <c r="G172" s="67"/>
      <c r="H172" s="66"/>
      <c r="I172" s="133">
        <f t="shared" si="5"/>
      </c>
    </row>
    <row r="173" spans="1:9" s="6" customFormat="1" ht="18.75" customHeight="1">
      <c r="A173" s="32"/>
      <c r="B173" s="36">
        <v>85302</v>
      </c>
      <c r="C173" s="21" t="s">
        <v>108</v>
      </c>
      <c r="D173" s="84"/>
      <c r="E173" s="58">
        <f>IF(SUM(E174:E178)&gt;0,SUM(E174:E178),"")</f>
        <v>2085300</v>
      </c>
      <c r="F173" s="58">
        <f>IF(SUM(F174:F178)&gt;0,SUM(F174:F178),"")</f>
        <v>1981400</v>
      </c>
      <c r="G173" s="58">
        <f>IF(SUM(G174:G178)&gt;0,SUM(G174:G178),"")</f>
      </c>
      <c r="H173" s="58">
        <f>IF(SUM(H174:H178)&gt;0,SUM(H174:H178),"")</f>
      </c>
      <c r="I173" s="131">
        <f t="shared" si="5"/>
        <v>95.01750347671798</v>
      </c>
    </row>
    <row r="174" spans="1:9" s="5" customFormat="1" ht="14.25" customHeight="1">
      <c r="A174" s="25"/>
      <c r="B174" s="26"/>
      <c r="C174" s="37" t="s">
        <v>105</v>
      </c>
      <c r="D174" s="90" t="s">
        <v>106</v>
      </c>
      <c r="E174" s="66">
        <v>449300</v>
      </c>
      <c r="F174" s="66">
        <v>459600</v>
      </c>
      <c r="G174" s="67"/>
      <c r="H174" s="66"/>
      <c r="I174" s="133">
        <f t="shared" si="5"/>
        <v>102.29245492989094</v>
      </c>
    </row>
    <row r="175" spans="1:9" s="5" customFormat="1" ht="22.5" customHeight="1">
      <c r="A175" s="25"/>
      <c r="B175" s="26"/>
      <c r="C175" s="37" t="s">
        <v>173</v>
      </c>
      <c r="D175" s="90" t="s">
        <v>39</v>
      </c>
      <c r="E175" s="66">
        <v>250</v>
      </c>
      <c r="F175" s="66">
        <v>300</v>
      </c>
      <c r="G175" s="67"/>
      <c r="H175" s="66"/>
      <c r="I175" s="133">
        <f t="shared" si="5"/>
        <v>120</v>
      </c>
    </row>
    <row r="176" spans="1:9" s="5" customFormat="1" ht="14.25" customHeight="1">
      <c r="A176" s="25"/>
      <c r="B176" s="26"/>
      <c r="C176" s="37" t="s">
        <v>14</v>
      </c>
      <c r="D176" s="90" t="s">
        <v>15</v>
      </c>
      <c r="E176" s="66">
        <v>3437</v>
      </c>
      <c r="F176" s="66">
        <v>3500</v>
      </c>
      <c r="G176" s="67"/>
      <c r="H176" s="66"/>
      <c r="I176" s="133">
        <f t="shared" si="5"/>
        <v>101.83299389002036</v>
      </c>
    </row>
    <row r="177" spans="1:9" s="5" customFormat="1" ht="14.25" customHeight="1">
      <c r="A177" s="25"/>
      <c r="B177" s="26"/>
      <c r="C177" s="37" t="s">
        <v>28</v>
      </c>
      <c r="D177" s="90" t="s">
        <v>29</v>
      </c>
      <c r="E177" s="66">
        <v>25313</v>
      </c>
      <c r="F177" s="66"/>
      <c r="G177" s="67"/>
      <c r="H177" s="66"/>
      <c r="I177" s="133">
        <f t="shared" si="5"/>
      </c>
    </row>
    <row r="178" spans="1:9" s="5" customFormat="1" ht="25.5">
      <c r="A178" s="25"/>
      <c r="B178" s="26"/>
      <c r="C178" s="37" t="s">
        <v>107</v>
      </c>
      <c r="D178" s="90" t="s">
        <v>101</v>
      </c>
      <c r="E178" s="66">
        <v>1607000</v>
      </c>
      <c r="F178" s="66">
        <v>1518000</v>
      </c>
      <c r="G178" s="67"/>
      <c r="H178" s="66"/>
      <c r="I178" s="133">
        <f t="shared" si="5"/>
        <v>94.46172993154947</v>
      </c>
    </row>
    <row r="179" spans="1:9" s="6" customFormat="1" ht="18" customHeight="1">
      <c r="A179" s="32"/>
      <c r="B179" s="36">
        <v>85303</v>
      </c>
      <c r="C179" s="21" t="s">
        <v>109</v>
      </c>
      <c r="D179" s="84"/>
      <c r="E179" s="58">
        <f>IF(SUM(E180:E181)&gt;0,SUM(E180:E181),"")</f>
        <v>240700</v>
      </c>
      <c r="F179" s="58">
        <f>IF(SUM(F180:F181)&gt;0,SUM(F180:F181),"")</f>
        <v>247700</v>
      </c>
      <c r="G179" s="58">
        <f>IF(SUM(G180:G181)&gt;0,SUM(G180:G181),"")</f>
      </c>
      <c r="H179" s="58">
        <f>IF(SUM(H180:H181)&gt;0,SUM(H180:H181),"")</f>
        <v>212000</v>
      </c>
      <c r="I179" s="131">
        <f t="shared" si="5"/>
        <v>102.90818446198588</v>
      </c>
    </row>
    <row r="180" spans="1:9" s="5" customFormat="1" ht="14.25" customHeight="1">
      <c r="A180" s="25"/>
      <c r="B180" s="26"/>
      <c r="C180" s="37" t="s">
        <v>105</v>
      </c>
      <c r="D180" s="90" t="s">
        <v>106</v>
      </c>
      <c r="E180" s="66">
        <v>35700</v>
      </c>
      <c r="F180" s="66">
        <v>35700</v>
      </c>
      <c r="G180" s="67"/>
      <c r="H180" s="66"/>
      <c r="I180" s="133">
        <f t="shared" si="5"/>
        <v>100</v>
      </c>
    </row>
    <row r="181" spans="1:9" s="5" customFormat="1" ht="38.25">
      <c r="A181" s="25"/>
      <c r="B181" s="26"/>
      <c r="C181" s="27" t="s">
        <v>179</v>
      </c>
      <c r="D181" s="90" t="s">
        <v>52</v>
      </c>
      <c r="E181" s="66">
        <v>205000</v>
      </c>
      <c r="F181" s="66">
        <v>212000</v>
      </c>
      <c r="G181" s="67"/>
      <c r="H181" s="66">
        <v>212000</v>
      </c>
      <c r="I181" s="133">
        <f t="shared" si="5"/>
        <v>103.41463414634147</v>
      </c>
    </row>
    <row r="182" spans="1:9" s="6" customFormat="1" ht="18" customHeight="1">
      <c r="A182" s="32"/>
      <c r="B182" s="36">
        <v>85304</v>
      </c>
      <c r="C182" s="21" t="s">
        <v>110</v>
      </c>
      <c r="D182" s="84"/>
      <c r="E182" s="58">
        <f>IF(SUM(E183:E184)&gt;0,SUM(E183:E184),"")</f>
        <v>449660</v>
      </c>
      <c r="F182" s="58">
        <f>IF(SUM(F183:F184)&gt;0,SUM(F183:F184),"")</f>
        <v>424400</v>
      </c>
      <c r="G182" s="58">
        <f>IF(SUM(G183:G184)&gt;0,SUM(G183:G184),"")</f>
      </c>
      <c r="H182" s="58">
        <f>IF(SUM(H183:H184)&gt;0,SUM(H183:H184),"")</f>
      </c>
      <c r="I182" s="131">
        <f t="shared" si="5"/>
        <v>94.38242227460748</v>
      </c>
    </row>
    <row r="183" spans="1:9" s="5" customFormat="1" ht="13.5" customHeight="1">
      <c r="A183" s="25"/>
      <c r="B183" s="26"/>
      <c r="C183" s="37" t="s">
        <v>105</v>
      </c>
      <c r="D183" s="90" t="s">
        <v>106</v>
      </c>
      <c r="E183" s="66">
        <v>2760</v>
      </c>
      <c r="F183" s="66">
        <v>2400</v>
      </c>
      <c r="G183" s="67"/>
      <c r="H183" s="66"/>
      <c r="I183" s="133">
        <f t="shared" si="5"/>
        <v>86.95652173913044</v>
      </c>
    </row>
    <row r="184" spans="1:9" s="5" customFormat="1" ht="24.75" customHeight="1">
      <c r="A184" s="25"/>
      <c r="B184" s="26"/>
      <c r="C184" s="37" t="s">
        <v>107</v>
      </c>
      <c r="D184" s="90" t="s">
        <v>101</v>
      </c>
      <c r="E184" s="66">
        <v>446900</v>
      </c>
      <c r="F184" s="66">
        <v>422000</v>
      </c>
      <c r="G184" s="67"/>
      <c r="H184" s="66"/>
      <c r="I184" s="133">
        <f t="shared" si="5"/>
        <v>94.4282837323786</v>
      </c>
    </row>
    <row r="185" spans="1:9" s="6" customFormat="1" ht="48" customHeight="1">
      <c r="A185" s="32"/>
      <c r="B185" s="36">
        <v>85313</v>
      </c>
      <c r="C185" s="21" t="s">
        <v>212</v>
      </c>
      <c r="D185" s="84"/>
      <c r="E185" s="58">
        <f>IF(SUM(E186:E186)&gt;0,SUM(E186:E186),"")</f>
        <v>186200</v>
      </c>
      <c r="F185" s="58">
        <f>IF(SUM(F186:F186)&gt;0,SUM(F186:F186),"")</f>
        <v>120000</v>
      </c>
      <c r="G185" s="58">
        <f>IF(SUM(G186:G186)&gt;0,SUM(G186:G186),"")</f>
      </c>
      <c r="H185" s="58">
        <f>IF(SUM(H186:H186)&gt;0,SUM(H186:H186),"")</f>
        <v>120000</v>
      </c>
      <c r="I185" s="131">
        <f t="shared" si="5"/>
        <v>64.4468313641246</v>
      </c>
    </row>
    <row r="186" spans="1:9" s="5" customFormat="1" ht="38.25">
      <c r="A186" s="25"/>
      <c r="B186" s="26"/>
      <c r="C186" s="27" t="s">
        <v>179</v>
      </c>
      <c r="D186" s="90" t="s">
        <v>52</v>
      </c>
      <c r="E186" s="66">
        <v>186200</v>
      </c>
      <c r="F186" s="66">
        <v>120000</v>
      </c>
      <c r="G186" s="67"/>
      <c r="H186" s="66">
        <v>120000</v>
      </c>
      <c r="I186" s="133">
        <f t="shared" si="5"/>
        <v>64.4468313641246</v>
      </c>
    </row>
    <row r="187" spans="1:9" s="7" customFormat="1" ht="25.5">
      <c r="A187" s="47"/>
      <c r="B187" s="48">
        <v>85314</v>
      </c>
      <c r="C187" s="43" t="s">
        <v>163</v>
      </c>
      <c r="D187" s="94"/>
      <c r="E187" s="73">
        <f>IF(SUM(E188:E188)&gt;0,SUM(E188:E188),"")</f>
        <v>4232000</v>
      </c>
      <c r="F187" s="73">
        <f>IF(SUM(F188:F188)&gt;0,SUM(F188:F188),"")</f>
        <v>4225000</v>
      </c>
      <c r="G187" s="73">
        <f>IF(SUM(G188:G188)&gt;0,SUM(G188:G188),"")</f>
      </c>
      <c r="H187" s="73">
        <f>IF(SUM(H188:H188)&gt;0,SUM(H188:H188),"")</f>
        <v>4225000</v>
      </c>
      <c r="I187" s="131">
        <f t="shared" si="5"/>
        <v>99.83459357277883</v>
      </c>
    </row>
    <row r="188" spans="1:9" s="5" customFormat="1" ht="38.25">
      <c r="A188" s="25"/>
      <c r="B188" s="26"/>
      <c r="C188" s="27" t="s">
        <v>179</v>
      </c>
      <c r="D188" s="90" t="s">
        <v>52</v>
      </c>
      <c r="E188" s="66">
        <v>4232000</v>
      </c>
      <c r="F188" s="66">
        <v>4225000</v>
      </c>
      <c r="G188" s="67"/>
      <c r="H188" s="66">
        <v>4225000</v>
      </c>
      <c r="I188" s="133">
        <f t="shared" si="5"/>
        <v>99.83459357277883</v>
      </c>
    </row>
    <row r="189" spans="1:9" s="6" customFormat="1" ht="18" customHeight="1">
      <c r="A189" s="32"/>
      <c r="B189" s="36">
        <v>85315</v>
      </c>
      <c r="C189" s="21" t="s">
        <v>111</v>
      </c>
      <c r="D189" s="84"/>
      <c r="E189" s="58">
        <f>IF(SUM(E190:E190)&gt;0,SUM(E190:E190),"")</f>
        <v>3241240</v>
      </c>
      <c r="F189" s="58">
        <f>IF(SUM(F190:F190)&gt;0,SUM(F190:F190),"")</f>
        <v>1840000</v>
      </c>
      <c r="G189" s="58">
        <f>IF(SUM(G190:G190)&gt;0,SUM(G190:G190),"")</f>
      </c>
      <c r="H189" s="58">
        <f>IF(SUM(H190:H190)&gt;0,SUM(H190:H190),"")</f>
      </c>
      <c r="I189" s="131">
        <f t="shared" si="5"/>
        <v>56.76839728005332</v>
      </c>
    </row>
    <row r="190" spans="1:9" s="5" customFormat="1" ht="27.75" customHeight="1">
      <c r="A190" s="25"/>
      <c r="B190" s="26"/>
      <c r="C190" s="37" t="s">
        <v>201</v>
      </c>
      <c r="D190" s="90" t="s">
        <v>100</v>
      </c>
      <c r="E190" s="66">
        <v>3241240</v>
      </c>
      <c r="F190" s="66">
        <v>1840000</v>
      </c>
      <c r="G190" s="67"/>
      <c r="H190" s="66"/>
      <c r="I190" s="133">
        <f t="shared" si="5"/>
        <v>56.76839728005332</v>
      </c>
    </row>
    <row r="191" spans="1:9" s="6" customFormat="1" ht="18" customHeight="1">
      <c r="A191" s="32"/>
      <c r="B191" s="36">
        <v>85316</v>
      </c>
      <c r="C191" s="21" t="s">
        <v>112</v>
      </c>
      <c r="D191" s="84"/>
      <c r="E191" s="58">
        <f>IF(SUM(E192,E193,E196)&gt;0,SUM(E192,E193,E196),"")</f>
        <v>643450</v>
      </c>
      <c r="F191" s="58">
        <f>IF(SUM(F192,F193,F196)&gt;0,SUM(F192,F193,F196),"")</f>
        <v>671000</v>
      </c>
      <c r="G191" s="58">
        <f>IF(SUM(G192,G193,G196)&gt;0,SUM(G192,G193,G196),"")</f>
        <v>34000</v>
      </c>
      <c r="H191" s="58">
        <f>IF(SUM(H192,H193,H196)&gt;0,SUM(H192,H193,H196),"")</f>
        <v>637000</v>
      </c>
      <c r="I191" s="131">
        <f t="shared" si="5"/>
        <v>104.28160696246795</v>
      </c>
    </row>
    <row r="192" spans="1:9" s="5" customFormat="1" ht="38.25">
      <c r="A192" s="25"/>
      <c r="B192" s="26"/>
      <c r="C192" s="27" t="s">
        <v>179</v>
      </c>
      <c r="D192" s="91" t="s">
        <v>52</v>
      </c>
      <c r="E192" s="68">
        <v>504300</v>
      </c>
      <c r="F192" s="68">
        <v>637000</v>
      </c>
      <c r="G192" s="69"/>
      <c r="H192" s="68">
        <v>637000</v>
      </c>
      <c r="I192" s="133">
        <f t="shared" si="5"/>
        <v>126.31370216141187</v>
      </c>
    </row>
    <row r="193" spans="1:11" s="112" customFormat="1" ht="37.5" customHeight="1">
      <c r="A193" s="108"/>
      <c r="B193" s="109"/>
      <c r="C193" s="27" t="s">
        <v>167</v>
      </c>
      <c r="D193" s="110">
        <v>211</v>
      </c>
      <c r="E193" s="111">
        <f>IF(SUM(E194:E195)&gt;0,SUM(E194:E195),"")</f>
        <v>139150</v>
      </c>
      <c r="F193" s="111">
        <f>IF(SUM(F194:F195)&gt;0,SUM(F194:F195),"")</f>
        <v>34000</v>
      </c>
      <c r="G193" s="111">
        <f>IF(SUM(G194:G195)&gt;0,SUM(G194:G195),"")</f>
        <v>34000</v>
      </c>
      <c r="H193" s="111">
        <f>IF(SUM(H194:H195)&gt;0,SUM(H194:H195),"")</f>
      </c>
      <c r="I193" s="132">
        <f t="shared" si="5"/>
        <v>24.434063959755658</v>
      </c>
      <c r="J193" s="121"/>
      <c r="K193" s="121"/>
    </row>
    <row r="194" spans="1:11" ht="12.75">
      <c r="A194" s="25"/>
      <c r="B194" s="113"/>
      <c r="C194" s="114" t="s">
        <v>113</v>
      </c>
      <c r="D194" s="115"/>
      <c r="E194" s="116">
        <v>93100</v>
      </c>
      <c r="F194" s="116"/>
      <c r="G194" s="116"/>
      <c r="H194" s="116"/>
      <c r="I194" s="133">
        <f t="shared" si="5"/>
      </c>
      <c r="J194" s="122"/>
      <c r="K194" s="122"/>
    </row>
    <row r="195" spans="1:11" ht="12.75">
      <c r="A195" s="25"/>
      <c r="B195" s="113"/>
      <c r="C195" s="117" t="s">
        <v>114</v>
      </c>
      <c r="D195" s="115"/>
      <c r="E195" s="118">
        <v>46050</v>
      </c>
      <c r="F195" s="118">
        <v>34000</v>
      </c>
      <c r="G195" s="118">
        <v>34000</v>
      </c>
      <c r="H195" s="118"/>
      <c r="I195" s="133">
        <f t="shared" si="5"/>
        <v>73.8327904451683</v>
      </c>
      <c r="J195" s="122"/>
      <c r="K195" s="122"/>
    </row>
    <row r="196" spans="1:11" s="5" customFormat="1" ht="12.75">
      <c r="A196" s="25"/>
      <c r="B196" s="38"/>
      <c r="C196" s="33"/>
      <c r="D196" s="90"/>
      <c r="E196" s="66"/>
      <c r="F196" s="66"/>
      <c r="G196" s="67"/>
      <c r="H196" s="66"/>
      <c r="I196" s="133">
        <f t="shared" si="5"/>
      </c>
      <c r="J196" s="119"/>
      <c r="K196" s="119"/>
    </row>
    <row r="197" spans="1:11" s="6" customFormat="1" ht="18" customHeight="1">
      <c r="A197" s="32"/>
      <c r="B197" s="36">
        <v>85319</v>
      </c>
      <c r="C197" s="21" t="s">
        <v>115</v>
      </c>
      <c r="D197" s="84"/>
      <c r="E197" s="58">
        <f>IF(SUM(E198:E201)&gt;0,SUM(E198:E201),"")</f>
        <v>753600</v>
      </c>
      <c r="F197" s="58">
        <f>IF(SUM(F198:F201)&gt;0,SUM(F198:F201),"")</f>
        <v>724600</v>
      </c>
      <c r="G197" s="58">
        <f>IF(SUM(G198:G201)&gt;0,SUM(G198:G201),"")</f>
      </c>
      <c r="H197" s="58">
        <f>IF(SUM(H198:H201)&gt;0,SUM(H198:H201),"")</f>
        <v>661000</v>
      </c>
      <c r="I197" s="131">
        <f t="shared" si="5"/>
        <v>96.15180467091295</v>
      </c>
      <c r="J197" s="120"/>
      <c r="K197" s="120"/>
    </row>
    <row r="198" spans="1:9" s="5" customFormat="1" ht="15" customHeight="1">
      <c r="A198" s="25"/>
      <c r="B198" s="26"/>
      <c r="C198" s="37" t="s">
        <v>105</v>
      </c>
      <c r="D198" s="90" t="s">
        <v>106</v>
      </c>
      <c r="E198" s="66">
        <v>52000</v>
      </c>
      <c r="F198" s="66">
        <v>54000</v>
      </c>
      <c r="G198" s="67"/>
      <c r="H198" s="66"/>
      <c r="I198" s="133">
        <f t="shared" si="5"/>
        <v>103.84615384615385</v>
      </c>
    </row>
    <row r="199" spans="1:9" s="5" customFormat="1" ht="12.75">
      <c r="A199" s="25"/>
      <c r="B199" s="26"/>
      <c r="C199" s="37" t="s">
        <v>14</v>
      </c>
      <c r="D199" s="90" t="s">
        <v>15</v>
      </c>
      <c r="E199" s="66">
        <v>9600</v>
      </c>
      <c r="F199" s="66">
        <v>9600</v>
      </c>
      <c r="G199" s="67"/>
      <c r="H199" s="66"/>
      <c r="I199" s="133">
        <f t="shared" si="5"/>
        <v>100</v>
      </c>
    </row>
    <row r="200" spans="1:9" s="5" customFormat="1" ht="12.75">
      <c r="A200" s="25"/>
      <c r="B200" s="26"/>
      <c r="C200" s="37" t="s">
        <v>28</v>
      </c>
      <c r="D200" s="90" t="s">
        <v>29</v>
      </c>
      <c r="E200" s="66"/>
      <c r="F200" s="66"/>
      <c r="G200" s="67"/>
      <c r="H200" s="66"/>
      <c r="I200" s="133">
        <f t="shared" si="5"/>
      </c>
    </row>
    <row r="201" spans="1:9" s="5" customFormat="1" ht="38.25">
      <c r="A201" s="25"/>
      <c r="B201" s="26"/>
      <c r="C201" s="27" t="s">
        <v>179</v>
      </c>
      <c r="D201" s="90" t="s">
        <v>52</v>
      </c>
      <c r="E201" s="66">
        <v>692000</v>
      </c>
      <c r="F201" s="66">
        <v>661000</v>
      </c>
      <c r="G201" s="67"/>
      <c r="H201" s="66">
        <v>661000</v>
      </c>
      <c r="I201" s="133">
        <f t="shared" si="5"/>
        <v>95.52023121387283</v>
      </c>
    </row>
    <row r="202" spans="1:9" s="6" customFormat="1" ht="25.5">
      <c r="A202" s="32"/>
      <c r="B202" s="36">
        <v>85321</v>
      </c>
      <c r="C202" s="21" t="s">
        <v>164</v>
      </c>
      <c r="D202" s="84"/>
      <c r="E202" s="58">
        <f>IF(SUM(E203:E204)&gt;0,SUM(E203:E204),"")</f>
        <v>122000</v>
      </c>
      <c r="F202" s="58">
        <f>IF(SUM(F203:F204)&gt;0,SUM(F203:F204),"")</f>
        <v>127000</v>
      </c>
      <c r="G202" s="58">
        <f>IF(SUM(G203:G204)&gt;0,SUM(G203:G204),"")</f>
        <v>127000</v>
      </c>
      <c r="H202" s="58">
        <f>IF(SUM(H203:H204)&gt;0,SUM(H203:H204),"")</f>
      </c>
      <c r="I202" s="131">
        <f t="shared" si="5"/>
        <v>104.0983606557377</v>
      </c>
    </row>
    <row r="203" spans="1:9" s="5" customFormat="1" ht="37.5" customHeight="1">
      <c r="A203" s="25"/>
      <c r="B203" s="26"/>
      <c r="C203" s="27" t="s">
        <v>167</v>
      </c>
      <c r="D203" s="90" t="s">
        <v>16</v>
      </c>
      <c r="E203" s="66">
        <v>49000</v>
      </c>
      <c r="F203" s="66">
        <v>127000</v>
      </c>
      <c r="G203" s="67">
        <v>127000</v>
      </c>
      <c r="H203" s="66"/>
      <c r="I203" s="133">
        <f t="shared" si="5"/>
        <v>259.18367346938777</v>
      </c>
    </row>
    <row r="204" spans="1:9" s="5" customFormat="1" ht="38.25" customHeight="1">
      <c r="A204" s="25"/>
      <c r="B204" s="26"/>
      <c r="C204" s="37" t="s">
        <v>213</v>
      </c>
      <c r="D204" s="90" t="s">
        <v>116</v>
      </c>
      <c r="E204" s="66">
        <v>73000</v>
      </c>
      <c r="F204" s="66"/>
      <c r="G204" s="67"/>
      <c r="H204" s="66"/>
      <c r="I204" s="133">
        <f t="shared" si="5"/>
      </c>
    </row>
    <row r="205" spans="1:9" s="6" customFormat="1" ht="21" customHeight="1">
      <c r="A205" s="32"/>
      <c r="B205" s="42">
        <v>85326</v>
      </c>
      <c r="C205" s="43" t="s">
        <v>117</v>
      </c>
      <c r="D205" s="92"/>
      <c r="E205" s="72">
        <f>IF(SUM(E206:E209)&gt;0,SUM(E206:E209),"")</f>
        <v>210630</v>
      </c>
      <c r="F205" s="72">
        <f>IF(SUM(F206:F209)&gt;0,SUM(F206:F209),"")</f>
        <v>207992</v>
      </c>
      <c r="G205" s="72">
        <f>IF(SUM(G206:G209)&gt;0,SUM(G206:G209),"")</f>
      </c>
      <c r="H205" s="72">
        <f>IF(SUM(H206:H209)&gt;0,SUM(H206:H209),"")</f>
      </c>
      <c r="I205" s="131">
        <f t="shared" si="5"/>
        <v>98.74756682333951</v>
      </c>
    </row>
    <row r="206" spans="1:9" s="9" customFormat="1" ht="12.75">
      <c r="A206" s="22"/>
      <c r="B206" s="23"/>
      <c r="C206" s="33" t="s">
        <v>105</v>
      </c>
      <c r="D206" s="88" t="s">
        <v>106</v>
      </c>
      <c r="E206" s="61">
        <v>3600</v>
      </c>
      <c r="F206" s="61">
        <v>3600</v>
      </c>
      <c r="G206" s="62"/>
      <c r="H206" s="61"/>
      <c r="I206" s="133">
        <f t="shared" si="5"/>
        <v>100</v>
      </c>
    </row>
    <row r="207" spans="1:9" s="5" customFormat="1" ht="12.75">
      <c r="A207" s="25"/>
      <c r="B207" s="26"/>
      <c r="C207" s="37" t="s">
        <v>14</v>
      </c>
      <c r="D207" s="90" t="s">
        <v>15</v>
      </c>
      <c r="E207" s="66">
        <v>1000</v>
      </c>
      <c r="F207" s="66">
        <v>1000</v>
      </c>
      <c r="G207" s="67"/>
      <c r="H207" s="66"/>
      <c r="I207" s="133">
        <f t="shared" si="5"/>
        <v>100</v>
      </c>
    </row>
    <row r="208" spans="1:9" s="5" customFormat="1" ht="25.5">
      <c r="A208" s="99"/>
      <c r="B208" s="38"/>
      <c r="C208" s="37" t="s">
        <v>107</v>
      </c>
      <c r="D208" s="90" t="s">
        <v>101</v>
      </c>
      <c r="E208" s="66">
        <v>197500</v>
      </c>
      <c r="F208" s="66">
        <v>195000</v>
      </c>
      <c r="G208" s="67"/>
      <c r="H208" s="66"/>
      <c r="I208" s="133">
        <f t="shared" si="5"/>
        <v>98.73417721518987</v>
      </c>
    </row>
    <row r="209" spans="1:9" s="5" customFormat="1" ht="38.25">
      <c r="A209" s="25"/>
      <c r="B209" s="26"/>
      <c r="C209" s="37" t="s">
        <v>196</v>
      </c>
      <c r="D209" s="91" t="s">
        <v>116</v>
      </c>
      <c r="E209" s="70">
        <v>8530</v>
      </c>
      <c r="F209" s="70">
        <v>8392</v>
      </c>
      <c r="G209" s="71"/>
      <c r="H209" s="70"/>
      <c r="I209" s="133">
        <f t="shared" si="5"/>
        <v>98.38218053927315</v>
      </c>
    </row>
    <row r="210" spans="1:9" s="6" customFormat="1" ht="30.75" customHeight="1">
      <c r="A210" s="32"/>
      <c r="B210" s="42">
        <v>85328</v>
      </c>
      <c r="C210" s="43" t="s">
        <v>165</v>
      </c>
      <c r="D210" s="92"/>
      <c r="E210" s="72">
        <f>IF(SUM(E211:E211)&gt;0,SUM(E211:E211),"")</f>
        <v>43000</v>
      </c>
      <c r="F210" s="72">
        <f>IF(SUM(F211:F211)&gt;0,SUM(F211:F211),"")</f>
        <v>103000</v>
      </c>
      <c r="G210" s="72">
        <f>IF(SUM(G211:G211)&gt;0,SUM(G211:G211),"")</f>
      </c>
      <c r="H210" s="72">
        <f>IF(SUM(H211:H211)&gt;0,SUM(H211:H211),"")</f>
        <v>103000</v>
      </c>
      <c r="I210" s="131">
        <f t="shared" si="5"/>
        <v>239.53488372093022</v>
      </c>
    </row>
    <row r="211" spans="1:9" s="9" customFormat="1" ht="38.25">
      <c r="A211" s="22"/>
      <c r="B211" s="40"/>
      <c r="C211" s="27" t="s">
        <v>179</v>
      </c>
      <c r="D211" s="88" t="s">
        <v>52</v>
      </c>
      <c r="E211" s="61">
        <v>43000</v>
      </c>
      <c r="F211" s="61">
        <v>103000</v>
      </c>
      <c r="G211" s="62"/>
      <c r="H211" s="61">
        <v>103000</v>
      </c>
      <c r="I211" s="133">
        <f t="shared" si="5"/>
        <v>239.53488372093022</v>
      </c>
    </row>
    <row r="212" spans="1:9" s="9" customFormat="1" ht="23.25" customHeight="1">
      <c r="A212" s="22"/>
      <c r="B212" s="42">
        <v>85331</v>
      </c>
      <c r="C212" s="21" t="s">
        <v>153</v>
      </c>
      <c r="D212" s="134"/>
      <c r="E212" s="72">
        <f>IF(SUM(E213:E213)&gt;0,SUM(E213:E213),"")</f>
      </c>
      <c r="F212" s="72">
        <f>IF(SUM(F213:F213)&gt;0,SUM(F213:F213),"")</f>
        <v>36000</v>
      </c>
      <c r="G212" s="72">
        <f>IF(SUM(G213:G213)&gt;0,SUM(G213:G213),"")</f>
        <v>36000</v>
      </c>
      <c r="H212" s="72">
        <f>IF(SUM(H213:H213)&gt;0,SUM(H213:H213),"")</f>
      </c>
      <c r="I212" s="135">
        <f t="shared" si="5"/>
      </c>
    </row>
    <row r="213" spans="1:9" s="5" customFormat="1" ht="38.25" customHeight="1">
      <c r="A213" s="25"/>
      <c r="B213" s="26"/>
      <c r="C213" s="27" t="s">
        <v>167</v>
      </c>
      <c r="D213" s="90" t="s">
        <v>16</v>
      </c>
      <c r="E213" s="66"/>
      <c r="F213" s="66">
        <v>36000</v>
      </c>
      <c r="G213" s="67">
        <v>36000</v>
      </c>
      <c r="H213" s="66"/>
      <c r="I213" s="133">
        <f t="shared" si="5"/>
      </c>
    </row>
    <row r="214" spans="1:9" s="6" customFormat="1" ht="21.75" customHeight="1">
      <c r="A214" s="32"/>
      <c r="B214" s="36">
        <v>85395</v>
      </c>
      <c r="C214" s="21" t="s">
        <v>19</v>
      </c>
      <c r="D214" s="84"/>
      <c r="E214" s="58">
        <f>IF(SUM(E215:E219)&gt;0,SUM(E215:E219),"")</f>
        <v>235000</v>
      </c>
      <c r="F214" s="58">
        <f>IF(SUM(F215:F219)&gt;0,SUM(F215:F219),"")</f>
        <v>96500</v>
      </c>
      <c r="G214" s="58">
        <f>IF(SUM(G215:G219)&gt;0,SUM(G215:G219),"")</f>
      </c>
      <c r="H214" s="58">
        <f>IF(SUM(H215:H219)&gt;0,SUM(H215:H219),"")</f>
      </c>
      <c r="I214" s="131">
        <f t="shared" si="5"/>
        <v>41.06382978723404</v>
      </c>
    </row>
    <row r="215" spans="1:9" s="5" customFormat="1" ht="15" customHeight="1">
      <c r="A215" s="25"/>
      <c r="B215" s="26"/>
      <c r="C215" s="37" t="s">
        <v>105</v>
      </c>
      <c r="D215" s="90" t="s">
        <v>106</v>
      </c>
      <c r="E215" s="66">
        <v>4500</v>
      </c>
      <c r="F215" s="66">
        <v>8500</v>
      </c>
      <c r="G215" s="67"/>
      <c r="H215" s="66"/>
      <c r="I215" s="133">
        <f aca="true" t="shared" si="6" ref="I215:I252">IF(AND(E215&lt;&gt;"",F215&lt;&gt;""),F215/E215*100,"")</f>
        <v>188.88888888888889</v>
      </c>
    </row>
    <row r="216" spans="1:9" s="5" customFormat="1" ht="29.25" customHeight="1">
      <c r="A216" s="25"/>
      <c r="B216" s="26"/>
      <c r="C216" s="37" t="s">
        <v>189</v>
      </c>
      <c r="D216" s="90" t="s">
        <v>100</v>
      </c>
      <c r="E216" s="66">
        <v>160000</v>
      </c>
      <c r="F216" s="66">
        <v>72000</v>
      </c>
      <c r="G216" s="67"/>
      <c r="H216" s="66"/>
      <c r="I216" s="133">
        <f t="shared" si="6"/>
        <v>45</v>
      </c>
    </row>
    <row r="217" spans="1:9" s="5" customFormat="1" ht="26.25" customHeight="1">
      <c r="A217" s="25"/>
      <c r="B217" s="26"/>
      <c r="C217" s="37" t="s">
        <v>107</v>
      </c>
      <c r="D217" s="90" t="s">
        <v>101</v>
      </c>
      <c r="E217" s="66">
        <v>16000</v>
      </c>
      <c r="F217" s="66">
        <v>16000</v>
      </c>
      <c r="G217" s="67"/>
      <c r="H217" s="66"/>
      <c r="I217" s="133">
        <f t="shared" si="6"/>
        <v>100</v>
      </c>
    </row>
    <row r="218" spans="1:9" s="5" customFormat="1" ht="54.75" customHeight="1">
      <c r="A218" s="25"/>
      <c r="B218" s="26"/>
      <c r="C218" s="27" t="s">
        <v>217</v>
      </c>
      <c r="D218" s="90" t="s">
        <v>52</v>
      </c>
      <c r="E218" s="66">
        <v>4500</v>
      </c>
      <c r="F218" s="66"/>
      <c r="G218" s="67"/>
      <c r="H218" s="66"/>
      <c r="I218" s="133">
        <f t="shared" si="6"/>
      </c>
    </row>
    <row r="219" spans="1:9" s="5" customFormat="1" ht="51.75" customHeight="1" thickBot="1">
      <c r="A219" s="25"/>
      <c r="B219" s="26"/>
      <c r="C219" s="27" t="s">
        <v>167</v>
      </c>
      <c r="D219" s="90" t="s">
        <v>16</v>
      </c>
      <c r="E219" s="66">
        <v>50000</v>
      </c>
      <c r="F219" s="66"/>
      <c r="G219" s="67"/>
      <c r="H219" s="66"/>
      <c r="I219" s="133">
        <f t="shared" si="6"/>
      </c>
    </row>
    <row r="220" spans="1:9" s="8" customFormat="1" ht="27" customHeight="1">
      <c r="A220" s="35">
        <v>854</v>
      </c>
      <c r="B220" s="30"/>
      <c r="C220" s="31" t="s">
        <v>118</v>
      </c>
      <c r="D220" s="87"/>
      <c r="E220" s="65">
        <f>IF(SUM(E221,E223,E225,E227)&gt;0,SUM(E221,E223,E225,E227),"")</f>
        <v>125557</v>
      </c>
      <c r="F220" s="65">
        <f>IF(SUM(F221,F223,F225,F227)&gt;0,SUM(F221,F223,F225,F227),"")</f>
        <v>32000</v>
      </c>
      <c r="G220" s="65">
        <f>IF(SUM(G221,G223,G225,G227)&gt;0,SUM(G221,G223,G225,G227),"")</f>
      </c>
      <c r="H220" s="65">
        <f>IF(SUM(H221,H223,H225,H227)&gt;0,SUM(H221,H223,H225,H227),"")</f>
      </c>
      <c r="I220" s="65">
        <f>IF(SUM(I221,I223,I225,I227)&gt;0,SUM(I221,I223,I225,I227),"")</f>
        <v>106.66666666666667</v>
      </c>
    </row>
    <row r="221" spans="1:9" s="6" customFormat="1" ht="18" customHeight="1">
      <c r="A221" s="32"/>
      <c r="B221" s="42">
        <v>85404</v>
      </c>
      <c r="C221" s="43" t="s">
        <v>119</v>
      </c>
      <c r="D221" s="92"/>
      <c r="E221" s="72">
        <f>IF(SUM(E222:E222)&gt;0,SUM(E222:E222),"")</f>
        <v>678</v>
      </c>
      <c r="F221" s="72">
        <f>IF(SUM(F222:F222)&gt;0,SUM(F222:F222),"")</f>
      </c>
      <c r="G221" s="72">
        <f>IF(SUM(G222:G222)&gt;0,SUM(G222:G222),"")</f>
      </c>
      <c r="H221" s="72">
        <f>IF(SUM(H222:H222)&gt;0,SUM(H222:H222),"")</f>
      </c>
      <c r="I221" s="131">
        <f t="shared" si="6"/>
      </c>
    </row>
    <row r="222" spans="1:9" s="5" customFormat="1" ht="13.5" customHeight="1">
      <c r="A222" s="25"/>
      <c r="B222" s="26"/>
      <c r="C222" s="37" t="s">
        <v>14</v>
      </c>
      <c r="D222" s="90" t="s">
        <v>15</v>
      </c>
      <c r="E222" s="66">
        <v>678</v>
      </c>
      <c r="F222" s="66"/>
      <c r="G222" s="67"/>
      <c r="H222" s="66"/>
      <c r="I222" s="133">
        <f t="shared" si="6"/>
      </c>
    </row>
    <row r="223" spans="1:9" s="6" customFormat="1" ht="18" customHeight="1">
      <c r="A223" s="32"/>
      <c r="B223" s="36">
        <v>85410</v>
      </c>
      <c r="C223" s="21" t="s">
        <v>120</v>
      </c>
      <c r="D223" s="84"/>
      <c r="E223" s="58">
        <f>IF(SUM(E224:E224)&gt;0,SUM(E224:E224),"")</f>
      </c>
      <c r="F223" s="58">
        <f>IF(SUM(F224:F224)&gt;0,SUM(F224:F224),"")</f>
      </c>
      <c r="G223" s="58">
        <f>IF(SUM(G224:G224)&gt;0,SUM(G224:G224),"")</f>
      </c>
      <c r="H223" s="58">
        <f>IF(SUM(H224:H224)&gt;0,SUM(H224:H224),"")</f>
      </c>
      <c r="I223" s="131">
        <f t="shared" si="6"/>
      </c>
    </row>
    <row r="224" spans="1:9" s="5" customFormat="1" ht="15" customHeight="1">
      <c r="A224" s="25"/>
      <c r="B224" s="26"/>
      <c r="C224" s="37" t="s">
        <v>28</v>
      </c>
      <c r="D224" s="90" t="s">
        <v>29</v>
      </c>
      <c r="E224" s="66"/>
      <c r="F224" s="66"/>
      <c r="G224" s="67"/>
      <c r="H224" s="66"/>
      <c r="I224" s="133">
        <f t="shared" si="6"/>
      </c>
    </row>
    <row r="225" spans="1:9" s="6" customFormat="1" ht="21" customHeight="1">
      <c r="A225" s="32"/>
      <c r="B225" s="42">
        <v>85415</v>
      </c>
      <c r="C225" s="43" t="s">
        <v>121</v>
      </c>
      <c r="D225" s="92"/>
      <c r="E225" s="72">
        <f>IF(SUM(E226:E226)&gt;0,SUM(E226:E226),"")</f>
        <v>94879</v>
      </c>
      <c r="F225" s="72">
        <f>IF(SUM(F226:F226)&gt;0,SUM(F226:F226),"")</f>
      </c>
      <c r="G225" s="72">
        <f>IF(SUM(G226:G226)&gt;0,SUM(G226:G226),"")</f>
      </c>
      <c r="H225" s="72">
        <f>IF(SUM(H226:H226)&gt;0,SUM(H226:H226),"")</f>
      </c>
      <c r="I225" s="131">
        <f t="shared" si="6"/>
      </c>
    </row>
    <row r="226" spans="1:9" s="5" customFormat="1" ht="25.5" customHeight="1">
      <c r="A226" s="25"/>
      <c r="B226" s="26"/>
      <c r="C226" s="37" t="s">
        <v>107</v>
      </c>
      <c r="D226" s="90" t="s">
        <v>101</v>
      </c>
      <c r="E226" s="66">
        <v>94879</v>
      </c>
      <c r="F226" s="66"/>
      <c r="G226" s="67"/>
      <c r="H226" s="66"/>
      <c r="I226" s="133">
        <f t="shared" si="6"/>
      </c>
    </row>
    <row r="227" spans="1:9" s="6" customFormat="1" ht="12.75">
      <c r="A227" s="32"/>
      <c r="B227" s="42">
        <v>85495</v>
      </c>
      <c r="C227" s="43" t="s">
        <v>19</v>
      </c>
      <c r="D227" s="92"/>
      <c r="E227" s="72">
        <f>IF(SUM(E228:E229)&gt;0,SUM(E228:E229),"")</f>
        <v>30000</v>
      </c>
      <c r="F227" s="72">
        <f>IF(SUM(F228:F229)&gt;0,SUM(F228:F229),"")</f>
        <v>32000</v>
      </c>
      <c r="G227" s="72">
        <f>IF(SUM(G228:G229)&gt;0,SUM(G228:G229),"")</f>
      </c>
      <c r="H227" s="72">
        <f>IF(SUM(H228:H229)&gt;0,SUM(H228:H229),"")</f>
      </c>
      <c r="I227" s="131">
        <f t="shared" si="6"/>
        <v>106.66666666666667</v>
      </c>
    </row>
    <row r="228" spans="1:9" s="5" customFormat="1" ht="25.5" customHeight="1">
      <c r="A228" s="25"/>
      <c r="B228" s="26"/>
      <c r="C228" s="37" t="s">
        <v>189</v>
      </c>
      <c r="D228" s="90" t="s">
        <v>100</v>
      </c>
      <c r="E228" s="66">
        <v>21000</v>
      </c>
      <c r="F228" s="66">
        <v>22000</v>
      </c>
      <c r="G228" s="67"/>
      <c r="H228" s="66"/>
      <c r="I228" s="133">
        <f t="shared" si="6"/>
        <v>104.76190476190477</v>
      </c>
    </row>
    <row r="229" spans="1:9" s="5" customFormat="1" ht="27.75" customHeight="1" thickBot="1">
      <c r="A229" s="25"/>
      <c r="B229" s="26"/>
      <c r="C229" s="37" t="s">
        <v>107</v>
      </c>
      <c r="D229" s="90" t="s">
        <v>101</v>
      </c>
      <c r="E229" s="66">
        <v>9000</v>
      </c>
      <c r="F229" s="66">
        <v>10000</v>
      </c>
      <c r="G229" s="67"/>
      <c r="H229" s="66"/>
      <c r="I229" s="133">
        <f t="shared" si="6"/>
        <v>111.11111111111111</v>
      </c>
    </row>
    <row r="230" spans="1:9" s="8" customFormat="1" ht="21" customHeight="1">
      <c r="A230" s="35">
        <v>900</v>
      </c>
      <c r="B230" s="30"/>
      <c r="C230" s="31" t="s">
        <v>122</v>
      </c>
      <c r="D230" s="87"/>
      <c r="E230" s="65">
        <f>IF(SUM(E231,E234,E237,E239,E242)&gt;0,SUM(E231,E234,E237,E239,E242),"")</f>
        <v>3065424</v>
      </c>
      <c r="F230" s="65">
        <f>IF(SUM(F231,F234,F237,F239,F242)&gt;0,SUM(F231,F234,F237,F239,F242),"")</f>
        <v>7220702</v>
      </c>
      <c r="G230" s="65">
        <f>IF(SUM(G231,G234,G237,G239,G242)&gt;0,SUM(G231,G234,G237,G239,G242),"")</f>
      </c>
      <c r="H230" s="65">
        <f>IF(SUM(H231,H234,H237,H239,H242)&gt;0,SUM(H231,H234,H237,H239,H242),"")</f>
        <v>769000</v>
      </c>
      <c r="I230" s="130">
        <f t="shared" si="6"/>
        <v>235.55312413551928</v>
      </c>
    </row>
    <row r="231" spans="1:9" s="6" customFormat="1" ht="18" customHeight="1">
      <c r="A231" s="32"/>
      <c r="B231" s="36">
        <v>90001</v>
      </c>
      <c r="C231" s="21" t="s">
        <v>123</v>
      </c>
      <c r="D231" s="84"/>
      <c r="E231" s="58">
        <f>IF(SUM(E232:E233)&gt;0,SUM(E232:E233),"")</f>
      </c>
      <c r="F231" s="58">
        <f>IF(SUM(F232:F233)&gt;0,SUM(F232:F233),"")</f>
        <v>5623000</v>
      </c>
      <c r="G231" s="58">
        <f>IF(SUM(G232:G233)&gt;0,SUM(G232:G233),"")</f>
      </c>
      <c r="H231" s="58">
        <f>IF(SUM(H232:H233)&gt;0,SUM(H232:H233),"")</f>
      </c>
      <c r="I231" s="131">
        <f t="shared" si="6"/>
      </c>
    </row>
    <row r="232" spans="1:9" s="5" customFormat="1" ht="27.75" customHeight="1">
      <c r="A232" s="25"/>
      <c r="B232" s="26"/>
      <c r="C232" s="37" t="s">
        <v>216</v>
      </c>
      <c r="D232" s="90" t="s">
        <v>29</v>
      </c>
      <c r="E232" s="66"/>
      <c r="F232" s="66">
        <v>1250000</v>
      </c>
      <c r="G232" s="67"/>
      <c r="H232" s="66"/>
      <c r="I232" s="133">
        <f t="shared" si="6"/>
      </c>
    </row>
    <row r="233" spans="1:9" s="5" customFormat="1" ht="27" customHeight="1">
      <c r="A233" s="25"/>
      <c r="B233" s="26"/>
      <c r="C233" s="37" t="s">
        <v>214</v>
      </c>
      <c r="D233" s="90" t="s">
        <v>151</v>
      </c>
      <c r="E233" s="66"/>
      <c r="F233" s="66">
        <v>4373000</v>
      </c>
      <c r="G233" s="67"/>
      <c r="H233" s="66"/>
      <c r="I233" s="133">
        <f t="shared" si="6"/>
      </c>
    </row>
    <row r="234" spans="1:9" s="6" customFormat="1" ht="21" customHeight="1">
      <c r="A234" s="32"/>
      <c r="B234" s="42">
        <v>90002</v>
      </c>
      <c r="C234" s="43" t="s">
        <v>125</v>
      </c>
      <c r="D234" s="92"/>
      <c r="E234" s="72">
        <f>IF(SUM(E235:E236)&gt;0,SUM(E235:E236),"")</f>
        <v>426716</v>
      </c>
      <c r="F234" s="72">
        <f>IF(SUM(F235:F236)&gt;0,SUM(F235:F236),"")</f>
        <v>379000</v>
      </c>
      <c r="G234" s="72">
        <f>IF(SUM(G235:G236)&gt;0,SUM(G235:G236),"")</f>
      </c>
      <c r="H234" s="72">
        <f>IF(SUM(H235:H236)&gt;0,SUM(H235:H236),"")</f>
      </c>
      <c r="I234" s="131">
        <f t="shared" si="6"/>
        <v>88.81785543546528</v>
      </c>
    </row>
    <row r="235" spans="1:9" s="5" customFormat="1" ht="12.75">
      <c r="A235" s="25"/>
      <c r="B235" s="26"/>
      <c r="C235" s="37" t="s">
        <v>105</v>
      </c>
      <c r="D235" s="90" t="s">
        <v>106</v>
      </c>
      <c r="E235" s="66">
        <v>286716</v>
      </c>
      <c r="F235" s="66">
        <v>309000</v>
      </c>
      <c r="G235" s="67"/>
      <c r="H235" s="66"/>
      <c r="I235" s="133">
        <f t="shared" si="6"/>
        <v>107.77215083915792</v>
      </c>
    </row>
    <row r="236" spans="1:9" s="5" customFormat="1" ht="51.75" customHeight="1">
      <c r="A236" s="25"/>
      <c r="B236" s="26"/>
      <c r="C236" s="37" t="s">
        <v>190</v>
      </c>
      <c r="D236" s="90" t="s">
        <v>124</v>
      </c>
      <c r="E236" s="66">
        <v>140000</v>
      </c>
      <c r="F236" s="66">
        <v>70000</v>
      </c>
      <c r="G236" s="67"/>
      <c r="H236" s="66"/>
      <c r="I236" s="133">
        <f t="shared" si="6"/>
        <v>50</v>
      </c>
    </row>
    <row r="237" spans="1:9" s="6" customFormat="1" ht="18" customHeight="1">
      <c r="A237" s="32"/>
      <c r="B237" s="36">
        <v>90004</v>
      </c>
      <c r="C237" s="21" t="s">
        <v>126</v>
      </c>
      <c r="D237" s="84"/>
      <c r="E237" s="58">
        <f>IF(SUM(E238:E238)&gt;0,SUM(E238:E238),"")</f>
        <v>304000</v>
      </c>
      <c r="F237" s="58">
        <f>IF(SUM(F238:F238)&gt;0,SUM(F238:F238),"")</f>
        <v>373247</v>
      </c>
      <c r="G237" s="58">
        <f>IF(SUM(G238:G238)&gt;0,SUM(G238:G238),"")</f>
      </c>
      <c r="H237" s="58">
        <f>IF(SUM(H238:H238)&gt;0,SUM(H238:H238),"")</f>
      </c>
      <c r="I237" s="131">
        <f t="shared" si="6"/>
        <v>122.77861842105263</v>
      </c>
    </row>
    <row r="238" spans="1:9" s="5" customFormat="1" ht="36.75" customHeight="1">
      <c r="A238" s="25"/>
      <c r="B238" s="26"/>
      <c r="C238" s="37" t="s">
        <v>177</v>
      </c>
      <c r="D238" s="91" t="s">
        <v>49</v>
      </c>
      <c r="E238" s="68">
        <v>304000</v>
      </c>
      <c r="F238" s="68">
        <v>373247</v>
      </c>
      <c r="G238" s="69"/>
      <c r="H238" s="68"/>
      <c r="I238" s="133">
        <f t="shared" si="6"/>
        <v>122.77861842105263</v>
      </c>
    </row>
    <row r="239" spans="1:9" s="6" customFormat="1" ht="20.25" customHeight="1">
      <c r="A239" s="32"/>
      <c r="B239" s="42">
        <v>90015</v>
      </c>
      <c r="C239" s="43" t="s">
        <v>127</v>
      </c>
      <c r="D239" s="92"/>
      <c r="E239" s="72">
        <f>IF(SUM(E240:E241)&gt;0,SUM(E240:E241),"")</f>
        <v>560000</v>
      </c>
      <c r="F239" s="72">
        <f>IF(SUM(F240:F241)&gt;0,SUM(F240:F241),"")</f>
        <v>769000</v>
      </c>
      <c r="G239" s="72">
        <f>IF(SUM(G240:G241)&gt;0,SUM(G240:G241),"")</f>
      </c>
      <c r="H239" s="72">
        <f>IF(SUM(H240:H241)&gt;0,SUM(H240:H241),"")</f>
        <v>769000</v>
      </c>
      <c r="I239" s="131">
        <f t="shared" si="6"/>
        <v>137.32142857142858</v>
      </c>
    </row>
    <row r="240" spans="1:9" s="5" customFormat="1" ht="38.25">
      <c r="A240" s="25"/>
      <c r="B240" s="26"/>
      <c r="C240" s="27" t="s">
        <v>179</v>
      </c>
      <c r="D240" s="90" t="s">
        <v>52</v>
      </c>
      <c r="E240" s="66">
        <v>560000</v>
      </c>
      <c r="F240" s="66">
        <v>625000</v>
      </c>
      <c r="G240" s="67"/>
      <c r="H240" s="66">
        <v>625000</v>
      </c>
      <c r="I240" s="133">
        <f t="shared" si="6"/>
        <v>111.60714285714286</v>
      </c>
    </row>
    <row r="241" spans="1:9" s="5" customFormat="1" ht="51" customHeight="1">
      <c r="A241" s="25"/>
      <c r="B241" s="26"/>
      <c r="C241" s="27" t="s">
        <v>191</v>
      </c>
      <c r="D241" s="90" t="s">
        <v>150</v>
      </c>
      <c r="E241" s="66"/>
      <c r="F241" s="66">
        <v>144000</v>
      </c>
      <c r="G241" s="67"/>
      <c r="H241" s="66">
        <v>144000</v>
      </c>
      <c r="I241" s="133">
        <f t="shared" si="6"/>
      </c>
    </row>
    <row r="242" spans="1:9" s="6" customFormat="1" ht="20.25" customHeight="1">
      <c r="A242" s="32"/>
      <c r="B242" s="36">
        <v>90095</v>
      </c>
      <c r="C242" s="21" t="s">
        <v>19</v>
      </c>
      <c r="D242" s="84"/>
      <c r="E242" s="58">
        <f>IF(SUM(E243:E245)&gt;0,SUM(E243:E245),"")</f>
        <v>1774708</v>
      </c>
      <c r="F242" s="58">
        <f>IF(SUM(F243:F245)&gt;0,SUM(F243:F245),"")</f>
        <v>76455</v>
      </c>
      <c r="G242" s="58">
        <f>IF(SUM(G243:G245)&gt;0,SUM(G243:G245),"")</f>
      </c>
      <c r="H242" s="58">
        <f>IF(SUM(H243:H245)&gt;0,SUM(H243:H245),"")</f>
      </c>
      <c r="I242" s="131">
        <f t="shared" si="6"/>
        <v>4.308032645370393</v>
      </c>
    </row>
    <row r="243" spans="1:9" s="5" customFormat="1" ht="15" customHeight="1">
      <c r="A243" s="25"/>
      <c r="B243" s="26"/>
      <c r="C243" s="37" t="s">
        <v>128</v>
      </c>
      <c r="D243" s="90" t="s">
        <v>129</v>
      </c>
      <c r="E243" s="66">
        <v>39528</v>
      </c>
      <c r="F243" s="66">
        <v>40184</v>
      </c>
      <c r="G243" s="67"/>
      <c r="H243" s="66"/>
      <c r="I243" s="133">
        <f t="shared" si="6"/>
        <v>101.6595830803481</v>
      </c>
    </row>
    <row r="244" spans="1:9" s="5" customFormat="1" ht="51" customHeight="1">
      <c r="A244" s="25"/>
      <c r="B244" s="26"/>
      <c r="C244" s="37" t="s">
        <v>205</v>
      </c>
      <c r="D244" s="90" t="s">
        <v>37</v>
      </c>
      <c r="E244" s="66">
        <v>1700000</v>
      </c>
      <c r="F244" s="66"/>
      <c r="G244" s="67"/>
      <c r="H244" s="66"/>
      <c r="I244" s="133">
        <f t="shared" si="6"/>
      </c>
    </row>
    <row r="245" spans="1:9" s="5" customFormat="1" ht="65.25" customHeight="1" thickBot="1">
      <c r="A245" s="25"/>
      <c r="B245" s="26"/>
      <c r="C245" s="37" t="s">
        <v>215</v>
      </c>
      <c r="D245" s="90" t="s">
        <v>37</v>
      </c>
      <c r="E245" s="66">
        <v>35180</v>
      </c>
      <c r="F245" s="66">
        <v>36271</v>
      </c>
      <c r="G245" s="67"/>
      <c r="H245" s="66"/>
      <c r="I245" s="133">
        <f t="shared" si="6"/>
        <v>103.10119386014782</v>
      </c>
    </row>
    <row r="246" spans="1:9" s="8" customFormat="1" ht="26.25" customHeight="1">
      <c r="A246" s="35">
        <v>921</v>
      </c>
      <c r="B246" s="30"/>
      <c r="C246" s="31" t="s">
        <v>131</v>
      </c>
      <c r="D246" s="87"/>
      <c r="E246" s="65">
        <f>IF(SUM(E247,E249,E255,E258,E261)&gt;0,SUM(E247,E249,E255,E258,E261),"")</f>
        <v>2479000</v>
      </c>
      <c r="F246" s="65">
        <f>IF(SUM(F247,F249,F255,F258,F261)&gt;0,SUM(F247,F249,F255,F258,F261),"")</f>
        <v>49000</v>
      </c>
      <c r="G246" s="65">
        <f>IF(SUM(G247,G249,G255,G258,G261)&gt;0,SUM(G247,G249,G255,G258,G261),"")</f>
      </c>
      <c r="H246" s="65">
        <f>IF(SUM(H247,H249,H255,H258,H261)&gt;0,SUM(H247,H249,H255,H258,H261),"")</f>
      </c>
      <c r="I246" s="130">
        <f t="shared" si="6"/>
        <v>1.9766034691407826</v>
      </c>
    </row>
    <row r="247" spans="1:9" s="6" customFormat="1" ht="20.25" customHeight="1">
      <c r="A247" s="32"/>
      <c r="B247" s="36">
        <v>92105</v>
      </c>
      <c r="C247" s="21" t="s">
        <v>132</v>
      </c>
      <c r="D247" s="84"/>
      <c r="E247" s="58">
        <f>IF(SUM(E248:E248)&gt;0,SUM(E248:E248),"")</f>
      </c>
      <c r="F247" s="58">
        <f>IF(SUM(F248:F248)&gt;0,SUM(F248:F248),"")</f>
      </c>
      <c r="G247" s="58">
        <f>IF(SUM(G248:G248)&gt;0,SUM(G248:G248),"")</f>
      </c>
      <c r="H247" s="58">
        <f>IF(SUM(H248:H248)&gt;0,SUM(H248:H248),"")</f>
      </c>
      <c r="I247" s="131">
        <f t="shared" si="6"/>
      </c>
    </row>
    <row r="248" spans="1:9" s="10" customFormat="1" ht="12.75">
      <c r="A248" s="49"/>
      <c r="B248" s="50"/>
      <c r="C248" s="33"/>
      <c r="D248" s="95"/>
      <c r="E248" s="62"/>
      <c r="F248" s="62"/>
      <c r="G248" s="62"/>
      <c r="H248" s="62"/>
      <c r="I248" s="133">
        <f t="shared" si="6"/>
      </c>
    </row>
    <row r="249" spans="1:9" s="6" customFormat="1" ht="21" customHeight="1">
      <c r="A249" s="32"/>
      <c r="B249" s="42">
        <v>92106</v>
      </c>
      <c r="C249" s="43" t="s">
        <v>166</v>
      </c>
      <c r="D249" s="92"/>
      <c r="E249" s="72">
        <f>IF(SUM(E250:E252)&gt;0,SUM(E250:E252),"")</f>
        <v>716000</v>
      </c>
      <c r="F249" s="72">
        <f>IF(SUM(F250:F252)&gt;0,SUM(F250:F252),"")</f>
        <v>6000</v>
      </c>
      <c r="G249" s="72">
        <f>IF(SUM(G250:G252)&gt;0,SUM(G250:G252),"")</f>
      </c>
      <c r="H249" s="72">
        <f>IF(SUM(H250:H252)&gt;0,SUM(H250:H252),"")</f>
      </c>
      <c r="I249" s="131">
        <f t="shared" si="6"/>
        <v>0.8379888268156425</v>
      </c>
    </row>
    <row r="250" spans="1:9" s="5" customFormat="1" ht="25.5">
      <c r="A250" s="25"/>
      <c r="B250" s="26"/>
      <c r="C250" s="37" t="s">
        <v>107</v>
      </c>
      <c r="D250" s="90" t="s">
        <v>101</v>
      </c>
      <c r="E250" s="66">
        <v>333000</v>
      </c>
      <c r="F250" s="66"/>
      <c r="G250" s="67"/>
      <c r="H250" s="66"/>
      <c r="I250" s="133">
        <f t="shared" si="6"/>
      </c>
    </row>
    <row r="251" spans="1:9" s="5" customFormat="1" ht="53.25" customHeight="1">
      <c r="A251" s="25"/>
      <c r="B251" s="26"/>
      <c r="C251" s="37" t="s">
        <v>194</v>
      </c>
      <c r="D251" s="90" t="s">
        <v>133</v>
      </c>
      <c r="E251" s="66">
        <v>4000</v>
      </c>
      <c r="F251" s="66">
        <v>6000</v>
      </c>
      <c r="G251" s="67"/>
      <c r="H251" s="66"/>
      <c r="I251" s="133">
        <f t="shared" si="6"/>
        <v>150</v>
      </c>
    </row>
    <row r="252" spans="1:9" s="5" customFormat="1" ht="51" customHeight="1">
      <c r="A252" s="25"/>
      <c r="B252" s="26"/>
      <c r="C252" s="37" t="s">
        <v>197</v>
      </c>
      <c r="D252" s="90" t="s">
        <v>146</v>
      </c>
      <c r="E252" s="66">
        <v>379000</v>
      </c>
      <c r="F252" s="66"/>
      <c r="G252" s="67"/>
      <c r="H252" s="66"/>
      <c r="I252" s="133">
        <f t="shared" si="6"/>
      </c>
    </row>
    <row r="253" spans="1:9" s="5" customFormat="1" ht="17.25" customHeight="1">
      <c r="A253" s="25"/>
      <c r="B253" s="26"/>
      <c r="C253" s="44"/>
      <c r="D253" s="91"/>
      <c r="E253" s="70"/>
      <c r="F253" s="70"/>
      <c r="G253" s="71"/>
      <c r="H253" s="70"/>
      <c r="I253" s="133"/>
    </row>
    <row r="254" spans="1:9" s="5" customFormat="1" ht="18" customHeight="1">
      <c r="A254" s="25"/>
      <c r="B254" s="26"/>
      <c r="C254" s="44"/>
      <c r="D254" s="91"/>
      <c r="E254" s="70"/>
      <c r="F254" s="70"/>
      <c r="G254" s="71"/>
      <c r="H254" s="70"/>
      <c r="I254" s="133"/>
    </row>
    <row r="255" spans="1:9" s="6" customFormat="1" ht="16.5" customHeight="1">
      <c r="A255" s="32"/>
      <c r="B255" s="42">
        <v>92108</v>
      </c>
      <c r="C255" s="43" t="s">
        <v>134</v>
      </c>
      <c r="D255" s="92"/>
      <c r="E255" s="72">
        <f>IF(SUM(E256:E257)&gt;0,SUM(E256:E257),"")</f>
        <v>576000</v>
      </c>
      <c r="F255" s="72">
        <f>IF(SUM(F256:F257)&gt;0,SUM(F256:F257),"")</f>
      </c>
      <c r="G255" s="72">
        <f>IF(SUM(G256:G257)&gt;0,SUM(G256:G257),"")</f>
      </c>
      <c r="H255" s="72">
        <f>IF(SUM(H256:H257)&gt;0,SUM(H256:H257),"")</f>
      </c>
      <c r="I255" s="131">
        <f aca="true" t="shared" si="7" ref="I255:I264">IF(AND(E255&lt;&gt;"",F255&lt;&gt;""),F255/E255*100,"")</f>
      </c>
    </row>
    <row r="256" spans="1:9" s="5" customFormat="1" ht="25.5">
      <c r="A256" s="25"/>
      <c r="B256" s="26"/>
      <c r="C256" s="37" t="s">
        <v>192</v>
      </c>
      <c r="D256" s="90" t="s">
        <v>101</v>
      </c>
      <c r="E256" s="66">
        <v>355000</v>
      </c>
      <c r="F256" s="66"/>
      <c r="G256" s="67"/>
      <c r="H256" s="66"/>
      <c r="I256" s="133">
        <f t="shared" si="7"/>
      </c>
    </row>
    <row r="257" spans="1:9" s="5" customFormat="1" ht="38.25" customHeight="1">
      <c r="A257" s="25"/>
      <c r="B257" s="26"/>
      <c r="C257" s="37" t="s">
        <v>197</v>
      </c>
      <c r="D257" s="90" t="s">
        <v>146</v>
      </c>
      <c r="E257" s="66">
        <v>221000</v>
      </c>
      <c r="F257" s="66"/>
      <c r="G257" s="67"/>
      <c r="H257" s="66"/>
      <c r="I257" s="133">
        <f t="shared" si="7"/>
      </c>
    </row>
    <row r="258" spans="1:9" s="6" customFormat="1" ht="16.5" customHeight="1">
      <c r="A258" s="32"/>
      <c r="B258" s="36">
        <v>92116</v>
      </c>
      <c r="C258" s="21" t="s">
        <v>135</v>
      </c>
      <c r="D258" s="84"/>
      <c r="E258" s="58">
        <f>IF(SUM(E259:E260)&gt;0,SUM(E259:E260),"")</f>
        <v>735000</v>
      </c>
      <c r="F258" s="58">
        <f>IF(SUM(F259:F260)&gt;0,SUM(F259:F260),"")</f>
        <v>30000</v>
      </c>
      <c r="G258" s="58">
        <f>IF(SUM(G259:G260)&gt;0,SUM(G259:G260),"")</f>
      </c>
      <c r="H258" s="58">
        <f>IF(SUM(H259:H260)&gt;0,SUM(H259:H260),"")</f>
      </c>
      <c r="I258" s="131">
        <f t="shared" si="7"/>
        <v>4.081632653061225</v>
      </c>
    </row>
    <row r="259" spans="1:9" s="5" customFormat="1" ht="25.5">
      <c r="A259" s="25"/>
      <c r="B259" s="26"/>
      <c r="C259" s="37" t="s">
        <v>107</v>
      </c>
      <c r="D259" s="90" t="s">
        <v>101</v>
      </c>
      <c r="E259" s="66">
        <v>705000</v>
      </c>
      <c r="F259" s="66"/>
      <c r="G259" s="67"/>
      <c r="H259" s="66"/>
      <c r="I259" s="133">
        <f t="shared" si="7"/>
      </c>
    </row>
    <row r="260" spans="1:9" s="5" customFormat="1" ht="39.75" customHeight="1">
      <c r="A260" s="25"/>
      <c r="B260" s="26"/>
      <c r="C260" s="37" t="s">
        <v>193</v>
      </c>
      <c r="D260" s="90" t="s">
        <v>116</v>
      </c>
      <c r="E260" s="66">
        <v>30000</v>
      </c>
      <c r="F260" s="66">
        <v>30000</v>
      </c>
      <c r="G260" s="67"/>
      <c r="H260" s="66"/>
      <c r="I260" s="133">
        <f t="shared" si="7"/>
        <v>100</v>
      </c>
    </row>
    <row r="261" spans="1:9" s="6" customFormat="1" ht="16.5" customHeight="1">
      <c r="A261" s="32"/>
      <c r="B261" s="36">
        <v>92118</v>
      </c>
      <c r="C261" s="21" t="s">
        <v>136</v>
      </c>
      <c r="D261" s="84"/>
      <c r="E261" s="58">
        <f>IF(SUM(E262:E263)&gt;0,SUM(E262:E263),"")</f>
        <v>452000</v>
      </c>
      <c r="F261" s="58">
        <f>IF(SUM(F262:F263)&gt;0,SUM(F262:F263),"")</f>
        <v>13000</v>
      </c>
      <c r="G261" s="58">
        <f>IF(SUM(G262:G263)&gt;0,SUM(G262:G263),"")</f>
      </c>
      <c r="H261" s="58">
        <f>IF(SUM(H262:H263)&gt;0,SUM(H262:H263),"")</f>
      </c>
      <c r="I261" s="131">
        <f t="shared" si="7"/>
        <v>2.8761061946902653</v>
      </c>
    </row>
    <row r="262" spans="1:9" s="5" customFormat="1" ht="25.5">
      <c r="A262" s="25"/>
      <c r="B262" s="26"/>
      <c r="C262" s="37" t="s">
        <v>192</v>
      </c>
      <c r="D262" s="90" t="s">
        <v>101</v>
      </c>
      <c r="E262" s="66">
        <v>437000</v>
      </c>
      <c r="F262" s="66"/>
      <c r="G262" s="67"/>
      <c r="H262" s="66"/>
      <c r="I262" s="133">
        <f t="shared" si="7"/>
      </c>
    </row>
    <row r="263" spans="1:9" s="5" customFormat="1" ht="51" customHeight="1" thickBot="1">
      <c r="A263" s="25"/>
      <c r="B263" s="26"/>
      <c r="C263" s="37" t="s">
        <v>194</v>
      </c>
      <c r="D263" s="90" t="s">
        <v>133</v>
      </c>
      <c r="E263" s="66">
        <v>15000</v>
      </c>
      <c r="F263" s="66">
        <v>13000</v>
      </c>
      <c r="G263" s="67"/>
      <c r="H263" s="66"/>
      <c r="I263" s="133">
        <f t="shared" si="7"/>
        <v>86.66666666666667</v>
      </c>
    </row>
    <row r="264" spans="1:9" s="11" customFormat="1" ht="33" customHeight="1" thickBot="1">
      <c r="A264" s="51"/>
      <c r="B264" s="52"/>
      <c r="C264" s="53" t="s">
        <v>137</v>
      </c>
      <c r="D264" s="96"/>
      <c r="E264" s="127">
        <f>IF(SUM(E13,E21,E24,E30,E45,E56,E73,E78,E92,E122,E140,E162,E167,E220,E230,E246)&gt;0,SUM(E13,E21,E24,E30,E45,E56,E73,E78,E92,E122,E140,E162,E167,E220,E230,E246),"")</f>
        <v>129698795</v>
      </c>
      <c r="F264" s="127">
        <f>IF(SUM(F13,F21,F24,F30,F45,F56,F73,F78,F92,F122,F140,F162,F167,F220,F230,F246)&gt;0,SUM(F13,F21,F24,F30,F45,F56,F73,F78,F92,F122,F140,F162,F167,F220,F230,F246),"")</f>
        <v>124243863</v>
      </c>
      <c r="G264" s="127">
        <f>IF(SUM(G13,G21,G24,G30,G45,G56,G73,G78,G92,G122,G140,G162,G167,G220,G230,G246)&gt;0,SUM(G13,G21,G24,G30,G45,G56,G73,G78,G92,G122,G140,G162,G167,G220,G230,G246),"")</f>
        <v>4958000</v>
      </c>
      <c r="H264" s="127">
        <f>IF(SUM(H13,H21,H24,H30,H45,H56,H73,H78,H92,H122,H140,H162,H167,H220,H230,H246)&gt;0,SUM(H13,H21,H24,H30,H45,H56,H73,H78,H92,H122,H140,H162,H167,H220,H230,H246),"")</f>
        <v>7199301</v>
      </c>
      <c r="I264" s="129">
        <f t="shared" si="7"/>
        <v>95.79415367737225</v>
      </c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="5" customFormat="1" ht="12.75"/>
  </sheetData>
  <printOptions/>
  <pageMargins left="0.15748031496062992" right="0.15748031496062992" top="0.5905511811023623" bottom="0.3937007874015748" header="0.1968503937007874" footer="0.5118110236220472"/>
  <pageSetup horizontalDpi="120" verticalDpi="120" orientation="landscape" paperSize="9" r:id="rId1"/>
  <headerFooter alignWithMargins="0">
    <oddHeader>&amp;C&amp;"Arial CE,Kursywa"&amp;9-   &amp;P 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x</cp:lastModifiedBy>
  <cp:lastPrinted>2003-04-29T12:52:35Z</cp:lastPrinted>
  <dcterms:created xsi:type="dcterms:W3CDTF">2001-09-17T09:03:48Z</dcterms:created>
  <dcterms:modified xsi:type="dcterms:W3CDTF">2003-04-29T13:07:31Z</dcterms:modified>
  <cp:category/>
  <cp:version/>
  <cp:contentType/>
  <cp:contentStatus/>
</cp:coreProperties>
</file>