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10" windowHeight="6795" tabRatio="921" activeTab="1"/>
  </bookViews>
  <sheets>
    <sheet name="miastogm" sheetId="1" r:id="rId1"/>
    <sheet name="Arkusz1" sheetId="2" r:id="rId2"/>
    <sheet name="Arkusz2" sheetId="3" r:id="rId3"/>
    <sheet name="Arkusz3" sheetId="4" r:id="rId4"/>
    <sheet name="Arkusz4" sheetId="5" r:id="rId5"/>
    <sheet name="Arkusz5" sheetId="6" r:id="rId6"/>
    <sheet name="Arkusz6" sheetId="7" r:id="rId7"/>
    <sheet name="Arkusz7" sheetId="8" r:id="rId8"/>
    <sheet name="Arkusz9" sheetId="9" r:id="rId9"/>
    <sheet name="Arkusz10" sheetId="10" r:id="rId10"/>
    <sheet name="Arkusz11" sheetId="11" r:id="rId11"/>
    <sheet name="Arkusz12" sheetId="12" r:id="rId12"/>
    <sheet name="Prognoza" sheetId="13" r:id="rId13"/>
  </sheets>
  <externalReferences>
    <externalReference r:id="rId16"/>
  </externalReferences>
  <definedNames>
    <definedName name="Z_96819E60_FBD2_11D7_9137_0001020BE0E4_.wvu.PrintTitles" localSheetId="0" hidden="1">'miastogm'!$9:$9</definedName>
  </definedNames>
  <calcPr fullCalcOnLoad="1"/>
</workbook>
</file>

<file path=xl/sharedStrings.xml><?xml version="1.0" encoding="utf-8"?>
<sst xmlns="http://schemas.openxmlformats.org/spreadsheetml/2006/main" count="879" uniqueCount="539">
  <si>
    <t>Dotacje z budżetu miasta</t>
  </si>
  <si>
    <t>*</t>
  </si>
  <si>
    <t xml:space="preserve">                              Wydatki  budżetu  miasta  Łomży  -  2004 rok - gmina</t>
  </si>
  <si>
    <t>Załącznik Nr 2a</t>
  </si>
  <si>
    <t xml:space="preserve">Odpis na Z.F.Ś.S GMINA </t>
  </si>
  <si>
    <t>75108</t>
  </si>
  <si>
    <t>Wybory do Sejmu i Senatu</t>
  </si>
  <si>
    <t>Pozostałe odsetki</t>
  </si>
  <si>
    <t>Kary i odszkodowania wypłacane na rzecz osób fizycznych</t>
  </si>
  <si>
    <t>Kary i odszkodowania wypłacane na rzecz osób prawnych i innych jednostek organizacyjnych</t>
  </si>
  <si>
    <t>Koszty postępowania sądowego i prokuratorskiego</t>
  </si>
  <si>
    <t xml:space="preserve">Wydatki na zakupy inwestycyjne jednostek budżetowych                       </t>
  </si>
  <si>
    <t>Dotacje celowe przekazane z budżetu państwa na realizację inwestycji i zakupów inwestycyjnych własnych gmin</t>
  </si>
  <si>
    <t>Zestawienie planowanych wydatków</t>
  </si>
  <si>
    <t>Wydatki inwestycyjne jednostek budżetowych - Budowa syst. Wod.kan.w Łomży i przyg.gmin ze środ.Unii</t>
  </si>
  <si>
    <t>Wydatki inwestycyjne jednostek budżetowych -  Rozbudowa i modernizacja ujęć wody Rybaki i Podgórze w ramach sektora MŚP w Łomży</t>
  </si>
  <si>
    <t>Wypłaty z tytułu gwarancji i poręczeń</t>
  </si>
  <si>
    <t xml:space="preserve">Zakup usług pozostałych  </t>
  </si>
  <si>
    <t>Różne opłaty i składki - ubezpieczenie majątku komunalnego</t>
  </si>
  <si>
    <t>na 2004 rok  Dział 750  rozdział 75095</t>
  </si>
  <si>
    <t>L.p</t>
  </si>
  <si>
    <t>koszty egzekucyjne</t>
  </si>
  <si>
    <t>prowizja bankowa</t>
  </si>
  <si>
    <t>Eko-Rozwój Dorzecza Narwi</t>
  </si>
  <si>
    <t>Związek Miast Polskich</t>
  </si>
  <si>
    <t>Stowarzyszenie Zdrowych Miast Polskich</t>
  </si>
  <si>
    <t>Stowarzyszenia Samorządów Polskich Euroreg.Niem.</t>
  </si>
  <si>
    <t>Razem</t>
  </si>
  <si>
    <t>" KLUB  SENIORA "</t>
  </si>
  <si>
    <t>na 2004 rok  Dział 852  rozdział 85203</t>
  </si>
  <si>
    <t>OGÓŁEM</t>
  </si>
  <si>
    <t>GMINA</t>
  </si>
  <si>
    <t>L.P</t>
  </si>
  <si>
    <t>ROZDZIAŁ</t>
  </si>
  <si>
    <t>WYSZCZEGÓLNIENIE</t>
  </si>
  <si>
    <t>DOCHODY</t>
  </si>
  <si>
    <t>POWIAT</t>
  </si>
  <si>
    <t>WYDATKI</t>
  </si>
  <si>
    <t xml:space="preserve">GMINA </t>
  </si>
  <si>
    <t>ZLECONYCH NA 2004 ROK GMINY I POWIATU</t>
  </si>
  <si>
    <t xml:space="preserve">DOCHODY I WYDATKI ZWIĄZANE Z REALIZACJĄ ZADAŃ </t>
  </si>
  <si>
    <t>DZIAŁ</t>
  </si>
  <si>
    <t>Komendy powiatowe Państwowej Straży Pożarnej</t>
  </si>
  <si>
    <t>Urzędy naczelnych organów władzy państwowej, kontroli i ochrony prawa oraz sądownictwa</t>
  </si>
  <si>
    <t>Składki na ubezpieczenia zdrowotne oraz świadczenia dla osób nie objętych obowiązkiem ubezpieczenia zdrowotnego</t>
  </si>
  <si>
    <t xml:space="preserve">Ośrodki wsparcia </t>
  </si>
  <si>
    <t xml:space="preserve">Składki na ubezpieczenie zdrowotne opłacane za osoby pobierające niektóre świadczenia z pomocy społecznej </t>
  </si>
  <si>
    <t>Zasiłki i pomoc w naturze oraz składki na ubezpieczenia społeczne</t>
  </si>
  <si>
    <t>Zasiłki rodzinne , pilęgnacyjne i wychowawcze</t>
  </si>
  <si>
    <t>Usługi opiekuńcze i specjalistyczne usługi opiekuńcze</t>
  </si>
  <si>
    <t>Pozostałe zadania w zakresie polityki społecznej</t>
  </si>
  <si>
    <t>Zespoły do spraw orzekania o niepełnosprawności</t>
  </si>
  <si>
    <t>W tym:         dotacja z budżetu</t>
  </si>
  <si>
    <t>Stan funduszu obrotowego na początek roku</t>
  </si>
  <si>
    <t>Stan funduszu obrotowego na koniec roku</t>
  </si>
  <si>
    <t>dotacja przedmiotowa</t>
  </si>
  <si>
    <t>dotacja celowa</t>
  </si>
  <si>
    <t>Odsetki i dyskonto od krajowych skarbowych papierów wartościowych oraz o krajowych pożyczek i kredytów</t>
  </si>
  <si>
    <t>Odsetki i dyskonto od krajowych skarbowych papierów wartościowych oraz krajowych pożyczek i kredytów - planowane</t>
  </si>
  <si>
    <t>Odsetki i dyskonto od krajowych skarbowych papierów wartościowych oraz kajowych pożyczek i kredytów</t>
  </si>
  <si>
    <t>Dotacja przedmiotowa z budżetu dla zakładu budżetowego  w tym :na nieściąg należności -                                               300 000 złotych ,na remonty 762 000 złotych</t>
  </si>
  <si>
    <t>Dotacja   przedmiotowa z budżetu dla  zakładu budżetowego - na selektywną   zbiórką  odpadów komunalnych</t>
  </si>
  <si>
    <t>Odsetki i dyskonto od krajowych skarbowych papierów wartościowych oraz krajowych pożyczek i  kredytów</t>
  </si>
  <si>
    <t>Różne opłaty i składki / za nabyte grunty na cele wieczyste/</t>
  </si>
  <si>
    <t>Odsetki i dyskonto od krajowych skarbowych papierów wartościowych oraz  krajowych pożyczek i kredytów</t>
  </si>
  <si>
    <t>Różne wydatki na rzecz osób fizycznych - Komisje Urbanist.Architekt.</t>
  </si>
  <si>
    <t>Dodatkowe wynagrodzenie  roczne</t>
  </si>
  <si>
    <t>Nagrody i wydatki osobowe niezaliczone do wynagrodzeń</t>
  </si>
  <si>
    <t>promocja miasta</t>
  </si>
  <si>
    <t>Dotacja  celowa z  budżetu na  finansowanie    lub dofinansowanie  kosztów  realizacji inwestycji  i zakupów inwestycyjnych zakładów budżetowych-roboty remontowo modernizacyjne</t>
  </si>
  <si>
    <t>Wydatki osobowe niezaliczone do wynagrodzeń</t>
  </si>
  <si>
    <t>Dotacja celowa z budżetu na finansowanie lub dofinansowanie zadań zleconych do realizacji stowarzyszeniom - Hospicjum</t>
  </si>
  <si>
    <t>Dotacja celowa z budżetu na finansowanie lub dofinansowanie zadań zleconych do realizacji stowarzyszeniom - PKPS   noclegownia  -13000 zł,obiad do domu -7 000 zł , punkt pomocy  - 10 000 zł</t>
  </si>
  <si>
    <t>Centra kształcenia ustawicznego i praktycznego oraz ośrodki dokształcania zawodowego</t>
  </si>
  <si>
    <t>Internaty i bursy szkolne</t>
  </si>
  <si>
    <t>PRZYCHODY  I  WYDATKI  ZAKŁADÓW  BUDŻETOWYCH  NA  2004 ROK</t>
  </si>
  <si>
    <t>DOTACJE  DLA  JEDNOSTEK  PUBLICZNYCH  I  NIEPUBLICZNYCH  NIE ZALICZANYCH  DO</t>
  </si>
  <si>
    <t>Placówki opiekuńczo wychowawcze</t>
  </si>
  <si>
    <t>Zadania w zakresie kultury fizycznej i sportu</t>
  </si>
  <si>
    <t>JEDNOSTKI  NIEPUBLICZNE</t>
  </si>
  <si>
    <t>JEDNOSTKI PUBLICZNE</t>
  </si>
  <si>
    <t>DOTACJE  DLA  INSTYTUCJI  KULTURY NA 2004 ROK</t>
  </si>
  <si>
    <t>DOTACJA NA ZADANIA INWESTYCYJNE</t>
  </si>
  <si>
    <t>Teatry  dramatyczne  i  lalkowe</t>
  </si>
  <si>
    <t>Domy i ośrodki  kultury , świetlice i kluby</t>
  </si>
  <si>
    <t>DOTACJE  DO DZIAŁALNOŚCI STATUTOWEJ</t>
  </si>
  <si>
    <t>PLAN  PRZYCHODÓW   I  ROZCHODÓW  BUDŻETU  MIASTA  2004 ROK</t>
  </si>
  <si>
    <t>PLAN  PRZYCHODÓW</t>
  </si>
  <si>
    <t>Spłata pożyczki udzielonej dla  MPWiK Sp.z.o.o w Łomży</t>
  </si>
  <si>
    <t xml:space="preserve">§ </t>
  </si>
  <si>
    <t>KWOTA</t>
  </si>
  <si>
    <t>RAZEM</t>
  </si>
  <si>
    <t>PLAN  ROZCHODÓW</t>
  </si>
  <si>
    <t>Spłata kredytu bankowego</t>
  </si>
  <si>
    <t>Spłata pożyczek zaciągniętych w FOŚiGW</t>
  </si>
  <si>
    <t>Środowiskowy Dom Samopomocy</t>
  </si>
  <si>
    <t>Stan środków na początek roku</t>
  </si>
  <si>
    <t>Plan przychodów</t>
  </si>
  <si>
    <t>Plan rozchodów</t>
  </si>
  <si>
    <t>Stan środków na koniec roku</t>
  </si>
  <si>
    <t>Dom Dziecka</t>
  </si>
  <si>
    <t>Dom Pomocy Społecznej</t>
  </si>
  <si>
    <t xml:space="preserve">Zadania zlecone </t>
  </si>
  <si>
    <t>Przewidywane wykonanie na 31.12.2003r</t>
  </si>
  <si>
    <t xml:space="preserve">                sprzedaż materiałów i usług</t>
  </si>
  <si>
    <t>Ośrodek Adopcyjno - Opiekuńczy</t>
  </si>
  <si>
    <t>Zestawienie środków specjalnych na rok 2004 rok</t>
  </si>
  <si>
    <t>Plan na 2003 rok</t>
  </si>
  <si>
    <t>Przewidywane wykonanie na 31.12.2003 rok</t>
  </si>
  <si>
    <t>Plan na 2004 rok</t>
  </si>
  <si>
    <t>PRZYCHODY  I  WYDATKI</t>
  </si>
  <si>
    <t>FUNDUSZU  OCHRONY ŚRODOWISKA  i GOSPODARKI  WODNEJ</t>
  </si>
  <si>
    <t>w  ZAKRESIE  ZADAŃ  GMINY  NA  2004 ROK</t>
  </si>
  <si>
    <t>SALDO  z  B.O.</t>
  </si>
  <si>
    <t>PRZYCHODY    w  tym :</t>
  </si>
  <si>
    <t>OGÓŁEM   PRZYCHODY</t>
  </si>
  <si>
    <t>WYDATKI  w tym :</t>
  </si>
  <si>
    <t>STAN  ŚRODKÓW  NA  KONIEC  ROKU</t>
  </si>
  <si>
    <t>z tytułu kar i opłat za usuwanie  drzew i krzewów z terenu miasta</t>
  </si>
  <si>
    <t>wpływy z tytułu opłat i kar za gospod.korzystanie ze środowiska</t>
  </si>
  <si>
    <t>odsetki od środków na rachunku bankowym</t>
  </si>
  <si>
    <t>utrzymanie i zabiegi pielęgnacyjne zieleni miejskiej</t>
  </si>
  <si>
    <t>edukacja ekologiczna</t>
  </si>
  <si>
    <t>koszty i prowizje bankowe</t>
  </si>
  <si>
    <t>w  ZAKRESIE  ZADAŃ  POWIATU  NA  2004 ROK</t>
  </si>
  <si>
    <t>Opłaty na rzecz budżetu państwa/ opłata roczna z tytułu użytkowania wieczystego gruntu/wieczyste użytkowanie/</t>
  </si>
  <si>
    <t>wpływy z tytułu opłat i kar za gospod.korzystanie ze środowiska przekazywane przez Urząd Wojwódzki</t>
  </si>
  <si>
    <t>opracowanie programu ochrony środowiska miasta Łomży , w tym : planu gospodarki odpadami</t>
  </si>
  <si>
    <t>I  KARTOGRAFICZNYM  NA  2004 ROK</t>
  </si>
  <si>
    <t xml:space="preserve">FUNDUSZU  GOSPODARKI ZASOBEM GEODEZYJNYM </t>
  </si>
  <si>
    <t>STAN FUNDUSZU NA POCZĄTEK ROKU</t>
  </si>
  <si>
    <t>I</t>
  </si>
  <si>
    <t>II</t>
  </si>
  <si>
    <t>PRZYCHODY  OGÓŁEM :</t>
  </si>
  <si>
    <t>Dochody z innych funduszy</t>
  </si>
  <si>
    <t>Dochody własne , w tym:</t>
  </si>
  <si>
    <t>Środki pieniężne</t>
  </si>
  <si>
    <t>WYDATKI  OGÓŁEM :</t>
  </si>
  <si>
    <t>III</t>
  </si>
  <si>
    <t>Wydatki bieżące , w tym :</t>
  </si>
  <si>
    <t xml:space="preserve">                            zakup usług pozostałych</t>
  </si>
  <si>
    <t xml:space="preserve">                            przelew na CFZGiK</t>
  </si>
  <si>
    <t xml:space="preserve">                            przelew na WFZGiK</t>
  </si>
  <si>
    <t>PROGNOZA  KWOTY  DŁUGU   NA  DZIEŃ  31 GRUDNIA  2004 ROK</t>
  </si>
  <si>
    <t xml:space="preserve">     rezerwa celowa - na utworzenie Funduszu Poręczeń  </t>
  </si>
  <si>
    <t xml:space="preserve">Dotacje celowe z budżetu na finansowanie lub dofinansowanie kosztów realizacji inwestycji i zakupów inwestycyjnych zakładów budżetowych </t>
  </si>
  <si>
    <t xml:space="preserve"> Rozbudowa i modernizacja ujęć wody Rybaki i Podgórze </t>
  </si>
  <si>
    <t>Rozbudowa cmentarza komunalnego</t>
  </si>
  <si>
    <t>Budowa zespołu terenowych obiektów sportowych przy ul.Konstytucji 3 Maja</t>
  </si>
  <si>
    <t>Odpisy na Z.F.Ś.S.GMINA -223 625 zł,POWIAT - 154 012zł</t>
  </si>
  <si>
    <t>STAN  DŁUGU NA DZIEŃ 31 GRUDNIA 2003 ROK</t>
  </si>
  <si>
    <t>KWOTA  ZADŁUŻENIA</t>
  </si>
  <si>
    <t>ZACIĄGNIĘTE KREDYTY</t>
  </si>
  <si>
    <t>ZACIĄGNIĘTE POŻYCZKI / zgodnie z umową /</t>
  </si>
  <si>
    <r>
      <t xml:space="preserve">Budowa wysypiska odpadów komunalnych w Miastkowie s.IX                            </t>
    </r>
    <r>
      <rPr>
        <b/>
        <sz val="12"/>
        <rFont val="Arial CE"/>
        <family val="2"/>
      </rPr>
      <t>/Umowa 456/200/Wn-10/OZ-SK/P na kwotę 729 600 złotych /NFOŚiGW/</t>
    </r>
  </si>
  <si>
    <r>
      <t xml:space="preserve">Modernizacja i rozbudowa miejskiej oczyszczalni ścieków w Łomży               </t>
    </r>
    <r>
      <rPr>
        <b/>
        <sz val="12"/>
        <rFont val="Arial CE"/>
        <family val="2"/>
      </rPr>
      <t xml:space="preserve">   /Umowa P/8/98 na kwotę 2 000 000 złotych /NFOŚiGW/</t>
    </r>
  </si>
  <si>
    <r>
      <t xml:space="preserve">Budowa kanalizacji sanitarnej w ul.Kraska                                                              </t>
    </r>
    <r>
      <rPr>
        <b/>
        <sz val="12"/>
        <rFont val="Arial CE"/>
        <family val="2"/>
      </rPr>
      <t>/Umowa 14/01/B - OW/OT-79/P na kwotę 205 000 złotych / WFOŚiGW/</t>
    </r>
  </si>
  <si>
    <r>
      <t xml:space="preserve">Kredyt obrotowy średnioterminowy na finansowanie wydatków bieżących jednostek oświatowych w Łomży                                                                       </t>
    </r>
    <r>
      <rPr>
        <b/>
        <sz val="12"/>
        <rFont val="Arial CE"/>
        <family val="2"/>
      </rPr>
      <t xml:space="preserve">                                     / Umowa 1/JST/01 na kwotę 4 812 580 zł/</t>
    </r>
  </si>
  <si>
    <t>Zobowiązania wymagalne</t>
  </si>
  <si>
    <t>a / jednostek budżetowych</t>
  </si>
  <si>
    <t>b / wynikające z ustaw i orzeczeń sądu</t>
  </si>
  <si>
    <t>c / wynikające z innych tytułów</t>
  </si>
  <si>
    <r>
      <t xml:space="preserve">Wynikające z udzielonych poręczeń i gwarancji                                                    </t>
    </r>
    <r>
      <rPr>
        <b/>
        <sz val="12"/>
        <rFont val="Arial CE"/>
        <family val="2"/>
      </rPr>
      <t xml:space="preserve">   / Umowa  51 / 98 o udzieleniu Gwarancji  bankowej z NFOŚiGW  na kwotę 34 716 000 złotych/</t>
    </r>
  </si>
  <si>
    <t>RAZEM I</t>
  </si>
  <si>
    <t>PLANOWANE ZMNIEJSZENIE  ZADŁUŻENIA W  2004 ROK</t>
  </si>
  <si>
    <t>PLANOWANY   STAN  DŁUGU NA DZIEŃ 31 GRUDNIA 2004 ROK</t>
  </si>
  <si>
    <t>Kwota planowanego do zaciądnięcia kredytu długoterminowego / pożyczki /</t>
  </si>
  <si>
    <t>Przewidywane odsetki od kwoty kredytu / pożyczki / planowane do zaciągnięcia</t>
  </si>
  <si>
    <t>OGÓŁEM   I+II</t>
  </si>
  <si>
    <t xml:space="preserve">                                                         RAZEM II</t>
  </si>
  <si>
    <t>RAZEM III</t>
  </si>
  <si>
    <t xml:space="preserve">Kwota do spłaty rat pożyczek w 2004 roku                                                                 </t>
  </si>
  <si>
    <t>Kwota do spłat zobowiązań wymagalnych w 2004 roku</t>
  </si>
  <si>
    <t>Kwota do spłat kredytów w 2004 roku</t>
  </si>
  <si>
    <t>Kwota do spłaty odsetek od zaciągniętych pożyczek</t>
  </si>
  <si>
    <t>Kwota do spłaty odsetek od zaciągniętych kredytów</t>
  </si>
  <si>
    <t>Kwota do spłaty prowizji od udzielonej gwarancji bankowej zgodnie z umową 51/98 z dnia 22.12.1998 roku</t>
  </si>
  <si>
    <t>IV</t>
  </si>
  <si>
    <t>%  I  +  II  -  III  :  IV</t>
  </si>
  <si>
    <t>ODSETKI</t>
  </si>
  <si>
    <t>PLANOWANE DOCHODY NA 2004 ROK</t>
  </si>
  <si>
    <t>OGÓŁEM DŁUG NA 31 GRUDNIA 2004 ROK RAZEM  I + II - III</t>
  </si>
  <si>
    <t>1a</t>
  </si>
  <si>
    <t>1b</t>
  </si>
  <si>
    <t>1c</t>
  </si>
  <si>
    <t>1d</t>
  </si>
  <si>
    <t>2a</t>
  </si>
  <si>
    <t>3a</t>
  </si>
  <si>
    <t>4a</t>
  </si>
  <si>
    <t>"Lek" - MOPS</t>
  </si>
  <si>
    <t>Utrzymanie dróg -UM</t>
  </si>
  <si>
    <t>PTTK</t>
  </si>
  <si>
    <t>Zespół Muzyki Dawnej przy SP 7</t>
  </si>
  <si>
    <t>Orkiestra dęta przy ZSM</t>
  </si>
  <si>
    <t>Przedszkola spesjalne</t>
  </si>
  <si>
    <t>Darowizny na rzecz Miasta łomży</t>
  </si>
  <si>
    <t>Stowarzyszenie Kultury i Oświaty "LOGOS"</t>
  </si>
  <si>
    <t>Łómżyński Klub Biegowy</t>
  </si>
  <si>
    <t>Łomżyński Klub Karate</t>
  </si>
  <si>
    <t>Klub Sportowy "PERSPEKTYWA"</t>
  </si>
  <si>
    <t>Modernizacja Al..Legionów</t>
  </si>
  <si>
    <t>Zespoły obsługi ekonomiczno-administracyjnej szkół</t>
  </si>
  <si>
    <t>80114</t>
  </si>
  <si>
    <t>Dodatkowe wynagrodzenie roczne</t>
  </si>
  <si>
    <t>Zakup pomocy naukowych</t>
  </si>
  <si>
    <t>Związek inwalidów wojennych RP</t>
  </si>
  <si>
    <t>Rozchody na 2004 r</t>
  </si>
  <si>
    <t>Przychody na 2004r</t>
  </si>
  <si>
    <t>organizowanie utylizacji zbędnych odczynników chemicznych</t>
  </si>
  <si>
    <t>Rozwój systemu selektywnej zbórki odpadów komunalnych</t>
  </si>
  <si>
    <t>dotacja z CFGZGiK</t>
  </si>
  <si>
    <t>dotacja z WFGZGiK</t>
  </si>
  <si>
    <t xml:space="preserve">Wydatki inwestycyjne </t>
  </si>
  <si>
    <t>Pozostałe wydatki</t>
  </si>
  <si>
    <t>85295</t>
  </si>
  <si>
    <t>% wyk. (7/5)</t>
  </si>
  <si>
    <t xml:space="preserve">                   do Zarządzenia Nr</t>
  </si>
  <si>
    <t xml:space="preserve">                   Prezydenta Miasta Łomży</t>
  </si>
  <si>
    <t>Wydatki inwesztycyjne  jednostek budżetowych - modernizacja Ratusza</t>
  </si>
  <si>
    <t>Dotacja  podmiotowa z budżetu dla publicznej jednostki systemu oświaty prowadzonej przez osobę prawną inną niż jednostka samorządu terytorialnego oraz przez osobę fizyczną - PS im.Aniłów Str.</t>
  </si>
  <si>
    <t>Wydatki na zakupy inwestycyjne jednostek budżetowych                             / zakupy sprzętu komputerowego i samochodu /</t>
  </si>
  <si>
    <t>Dotacja przedmiotowa z budżetu dla pozostałych jednostek sektora finansów publicznych                                         Reginalny Ośrodek Kultury - 6000zł , Drozdowo - 5 000 złotychInne - 3000zł</t>
  </si>
  <si>
    <t>Dotacja przedmiotowa z budżetu dla jednostek nie zaliczanych do sektora finansów publicznych -  Caritas</t>
  </si>
  <si>
    <t>Modernizacja stadionu przy ul.Zjazd</t>
  </si>
  <si>
    <t xml:space="preserve">a/Odsetki od zaciągniętych pożyczek wg umów na lata 2004 - 2008 rok     </t>
  </si>
  <si>
    <t>b/Odsetki od zaciągniętych kredytów wg umów na lata 2004 - 2004 rok</t>
  </si>
  <si>
    <r>
      <t xml:space="preserve">Kredyt obrotowy średnioterminowy dla oświaty w Łomży                                                                               / </t>
    </r>
    <r>
      <rPr>
        <b/>
        <sz val="12"/>
        <rFont val="Arial CE"/>
        <family val="2"/>
      </rPr>
      <t>Umowa 134000046-8110/I/2/34/01 na kwotę 2 000 000 złotych/</t>
    </r>
  </si>
  <si>
    <r>
      <t xml:space="preserve">Modernizacja i rozbudowa miejskiej oczyszczalni ścieków w Łomży                                                     </t>
    </r>
    <r>
      <rPr>
        <b/>
        <sz val="12"/>
        <rFont val="Arial CE"/>
        <family val="2"/>
      </rPr>
      <t>/Umowa 352 /98/W-23/OW-OK./P na kwotę 26 300 000 złotych /NFOŚiGW/</t>
    </r>
  </si>
  <si>
    <r>
      <t>Kredyt obrotowy średnioterminowy na wydatki bieżące jednostek oświatowych w Łomży 
/</t>
    </r>
    <r>
      <rPr>
        <b/>
        <sz val="12"/>
        <rFont val="Arial CE"/>
        <family val="2"/>
      </rPr>
      <t xml:space="preserve"> Umowa 134000046 - 8110 / I / 2 / 35 / 01 na kwotę  500 000 złotych/</t>
    </r>
  </si>
  <si>
    <t>Prace remontowo - modernizacyjne - zespół szkół Nr 1</t>
  </si>
  <si>
    <t>Prace remontowo - modernizacyjne -SP Nr 5</t>
  </si>
  <si>
    <t>Dotacje celowe z budżetu na finansowanie lub dofinansowanie kosztów realizacji inwestycji i zakupów inwestycyjnych zakładów budżetowych w tym:</t>
  </si>
  <si>
    <t xml:space="preserve">Dotacja przedmiotowa z budżetu dla zakładu budżetowego </t>
  </si>
  <si>
    <t xml:space="preserve">Dotacja   podmiotowa z  budżetu  dla  niepublicznej  jednostki systemu oświaty </t>
  </si>
  <si>
    <t>Dotacje celowe z budżetu na finansowanie lub dofinansowanie kosztów realizacji inwestycji i zakupów inwestycyjnych zakładów budżetowych -prace remontowo - modernizacyjne w publicznych przedszkolach</t>
  </si>
  <si>
    <t xml:space="preserve">Wydatki inwestycyjne jednostek budżetowych  - Zagospodarowanie techniczne pulw nad rzeką Narwią </t>
  </si>
  <si>
    <t>autobusy dla MPK</t>
  </si>
  <si>
    <t>wiaty przystankowe</t>
  </si>
  <si>
    <t>modernizacja budynku administracyjnego w MPK</t>
  </si>
  <si>
    <t>rekultywacja terenu MPK</t>
  </si>
  <si>
    <t>Budowa ul.Obrońców Łomży - II etap</t>
  </si>
  <si>
    <t>Budowa ul.Korczaka - II etap</t>
  </si>
  <si>
    <t xml:space="preserve">Wydatki inwestycyjne jednostek budżetowych - Modernizacja zespołu budynków publicznego Gimnazjum Nr 1 i SP Nr 1 </t>
  </si>
  <si>
    <t>Budowa  ul.Jednaczewskiej</t>
  </si>
  <si>
    <t>Budowa  ul  Krętej</t>
  </si>
  <si>
    <t>Budowa  ul Kakusowej</t>
  </si>
  <si>
    <t>Budowa  ul  Wąskiej</t>
  </si>
  <si>
    <t>Budowa  ul.Marynarskiej</t>
  </si>
  <si>
    <t>Budowa  ul Cichej</t>
  </si>
  <si>
    <t>Budowa  ul  Lipowej</t>
  </si>
  <si>
    <t>Budowa  ul. Wesoowskiego</t>
  </si>
  <si>
    <t>Budowa  ul Farnej</t>
  </si>
  <si>
    <t>Budowa   ul Harcerskiej</t>
  </si>
  <si>
    <t>Modernizacja    ul Chopina</t>
  </si>
  <si>
    <t xml:space="preserve">Modernizacja   ul Prusa </t>
  </si>
  <si>
    <t xml:space="preserve">Budowa     ul  Kraska   i ul   Strusia  </t>
  </si>
  <si>
    <t xml:space="preserve">Budowa  ul.Ogrodnika </t>
  </si>
  <si>
    <t>Budowa   ulicy  Przykoszarowa +  Al..Legionow</t>
  </si>
  <si>
    <t>Wykonanie brakującej nawierzchni asfaltowej na osiedlu Medyk II</t>
  </si>
  <si>
    <t xml:space="preserve">Modernizacja  zagospodarowania  ter.ul Kopernika </t>
  </si>
  <si>
    <t>Prace   remontowo  modernizacyjne  Sp  nr  7</t>
  </si>
  <si>
    <t>Dotacja  przedmiotowa  z  budżetu  dla zakładu budżetowego</t>
  </si>
  <si>
    <t>Dotacja przedmiotowa z budżetu dla  zakładów  budżetowych</t>
  </si>
  <si>
    <t>80105</t>
  </si>
  <si>
    <t>Przedszkole    Specjalne</t>
  </si>
  <si>
    <t>Prace remontowo - modernizacyjne -SP Nr 9  i GP 8</t>
  </si>
  <si>
    <t>Prace remontowo - modernizacyjne -SP Nr10 I  GP 2</t>
  </si>
  <si>
    <t xml:space="preserve">Prace  remontowo modernizaycyjne  SP 4 </t>
  </si>
  <si>
    <t>Dział</t>
  </si>
  <si>
    <t>Rozdz.</t>
  </si>
  <si>
    <t>Wyszczególnienie</t>
  </si>
  <si>
    <t>§</t>
  </si>
  <si>
    <t>010</t>
  </si>
  <si>
    <t>Rolnictwo i łowiectwo</t>
  </si>
  <si>
    <t>Wynagrodzenia osobowe pracowników</t>
  </si>
  <si>
    <t>Dodatkowe wynagrodzenia roczne</t>
  </si>
  <si>
    <t>Składki na ubezpieczenia społeczne</t>
  </si>
  <si>
    <t xml:space="preserve">Zakup materiałów i wyposażenia </t>
  </si>
  <si>
    <t>Zakup energii</t>
  </si>
  <si>
    <t>Zakup usług remontowych</t>
  </si>
  <si>
    <t>Zakup usług pozostałych</t>
  </si>
  <si>
    <t>Podróże służbowe krajowe</t>
  </si>
  <si>
    <t>Różne opłaty i składki</t>
  </si>
  <si>
    <t>Odpisy na Z.F.Ś.S.</t>
  </si>
  <si>
    <t>01030</t>
  </si>
  <si>
    <t>Pozostała działalność</t>
  </si>
  <si>
    <t>020</t>
  </si>
  <si>
    <t>Leśnictwo</t>
  </si>
  <si>
    <t>02002</t>
  </si>
  <si>
    <t>Nadzór nad gospodarką leśną</t>
  </si>
  <si>
    <t>Transport i łączność</t>
  </si>
  <si>
    <t>Lokalny transport zbiorowy</t>
  </si>
  <si>
    <t>Wydatki inwestycyjne jednostek budżetowych</t>
  </si>
  <si>
    <t>Zakup usług pozostałych :</t>
  </si>
  <si>
    <t xml:space="preserve"> - zimowe</t>
  </si>
  <si>
    <t xml:space="preserve"> - kanalizacja deszczowa</t>
  </si>
  <si>
    <t>Drogi publiczne gminne</t>
  </si>
  <si>
    <t xml:space="preserve"> - letnie </t>
  </si>
  <si>
    <t xml:space="preserve">Pozostała działalność / opłata za grunty / </t>
  </si>
  <si>
    <t>Turystyka</t>
  </si>
  <si>
    <t>Zadania w zakresie upowszechniania turystyki</t>
  </si>
  <si>
    <t xml:space="preserve"> -  inne</t>
  </si>
  <si>
    <t>Gospodarka mieszkaniowa</t>
  </si>
  <si>
    <t>Gospodarka gruntami i nieruchomościami</t>
  </si>
  <si>
    <t xml:space="preserve"> - odszkodowania</t>
  </si>
  <si>
    <t xml:space="preserve"> - umowy zlecenia </t>
  </si>
  <si>
    <t xml:space="preserve"> pozostałe   usługi</t>
  </si>
  <si>
    <t>Zakup materiałów i wyposażenia</t>
  </si>
  <si>
    <t>Zakup usług pozostałych  / koszty eksmisji /</t>
  </si>
  <si>
    <t>Budowa instalacji co i cw w bud.Zatylna5</t>
  </si>
  <si>
    <t>Działalność usługowa</t>
  </si>
  <si>
    <t>Plany zagospodarowania przestrzennego</t>
  </si>
  <si>
    <t>Różne wydatki na rzecz osób fizycznych</t>
  </si>
  <si>
    <t>Prace geodezyjne i kartograficzne</t>
  </si>
  <si>
    <t>Opracowania geodezyjne i kartograficzne</t>
  </si>
  <si>
    <t xml:space="preserve">Zakup usług pozostałych </t>
  </si>
  <si>
    <t>Nadzór budowlany</t>
  </si>
  <si>
    <t>Administracja publiczna</t>
  </si>
  <si>
    <t>Urzędy Wojewódzkie</t>
  </si>
  <si>
    <t>Składki na Fundusz Pracy</t>
  </si>
  <si>
    <t>Podatek od towarów i usług</t>
  </si>
  <si>
    <t xml:space="preserve">Podróże służbowe krajowe </t>
  </si>
  <si>
    <t>Komisje poborowe</t>
  </si>
  <si>
    <t xml:space="preserve">Zakup  materiałów  i  wyposażenia </t>
  </si>
  <si>
    <t xml:space="preserve"> - koszty egzekucyjne</t>
  </si>
  <si>
    <t xml:space="preserve"> - prowizja bankowa </t>
  </si>
  <si>
    <t xml:space="preserve"> - Związek Miast Polskich</t>
  </si>
  <si>
    <t>Urzędy naczelnych organów władzy państwowej,kontroli i ochrony prawa oraz sądownictwa</t>
  </si>
  <si>
    <t xml:space="preserve">Urzędy naczelnych organów władzy państwowej,kontroli i ochrony prawa </t>
  </si>
  <si>
    <t>Bezpieczeństwo publiczne i ochrona przeciwpożarowa</t>
  </si>
  <si>
    <t>Zakup sprzętu i uzbrojenia</t>
  </si>
  <si>
    <t>Zakup środków żywności</t>
  </si>
  <si>
    <t>Obrona cywilna</t>
  </si>
  <si>
    <t>Składki na ubezpieczenie społeczne</t>
  </si>
  <si>
    <t>Składki  na Fundusz Pracy</t>
  </si>
  <si>
    <t>Straż Miejska</t>
  </si>
  <si>
    <t>Zakup usług pozostałych / szkolenia/</t>
  </si>
  <si>
    <t>Wydatki inwestycyjne jednostek budżetowych / Monitoring/</t>
  </si>
  <si>
    <t xml:space="preserve">Różne rozliczenia </t>
  </si>
  <si>
    <r>
      <t>SEKTORA  FINANSÓW  PUBLICZNYCH  -</t>
    </r>
    <r>
      <rPr>
        <b/>
        <sz val="10"/>
        <rFont val="Arial CE"/>
        <family val="2"/>
      </rPr>
      <t xml:space="preserve"> / § 2620 , § 2630 , § 2540, § 2580 § 2590 , § 2820 ,§ 6230 / ,</t>
    </r>
  </si>
  <si>
    <t>Rezerwy ogólne i celowe</t>
  </si>
  <si>
    <t xml:space="preserve">     rezerwa celowa - oświatowa  </t>
  </si>
  <si>
    <t xml:space="preserve">     rezerwa ogólna  </t>
  </si>
  <si>
    <t>Oświata i wychowanie</t>
  </si>
  <si>
    <t>Szkoły podstawowe</t>
  </si>
  <si>
    <t>Gimnazja</t>
  </si>
  <si>
    <t>Gimnazja specjalne</t>
  </si>
  <si>
    <t>Szkoły zawodowe</t>
  </si>
  <si>
    <t>Ochrona zdrowia</t>
  </si>
  <si>
    <t>Przeciwdziałanie alkoholizmowi</t>
  </si>
  <si>
    <t>Różne wydatki   na rzecz osób fizycznych</t>
  </si>
  <si>
    <t>Składki na ubezpieczenia zdrowotne</t>
  </si>
  <si>
    <t>Wydatki na zakupy inwestycyjne jednostek budżetowych</t>
  </si>
  <si>
    <t>Świadczenia społeczne</t>
  </si>
  <si>
    <t>Dodatki mieszkaniowe</t>
  </si>
  <si>
    <t>Zasiłki rodzinne, pielęgnacyjne i wychowawcze</t>
  </si>
  <si>
    <t xml:space="preserve"> - gmina</t>
  </si>
  <si>
    <t>Ośrodki pomocy społecznej</t>
  </si>
  <si>
    <t>Różne wydatki  na rzecz osób fizycznych</t>
  </si>
  <si>
    <t>Edukacyjna opieka wychowawcza</t>
  </si>
  <si>
    <t>Świetlice szkolne</t>
  </si>
  <si>
    <t xml:space="preserve"> </t>
  </si>
  <si>
    <t>85495</t>
  </si>
  <si>
    <t xml:space="preserve">Pozostała działalność  </t>
  </si>
  <si>
    <t>Gospodarka komunalna i ochrona środowiska</t>
  </si>
  <si>
    <t>Gospodarka ściekowa i ochrona wód</t>
  </si>
  <si>
    <t>Oczyszczanie miast i wsi</t>
  </si>
  <si>
    <t xml:space="preserve"> - gminne</t>
  </si>
  <si>
    <t>Utrzymanie zieleni w miastach i gminach</t>
  </si>
  <si>
    <t xml:space="preserve"> - pozostałe tereny zieleni miejskiej </t>
  </si>
  <si>
    <t>Oświetlenie ulic , placów  i dróg</t>
  </si>
  <si>
    <t>Wynagrodzenia agencyjno - prowizyjne</t>
  </si>
  <si>
    <t>Zakup energii / zdroje uliczne /</t>
  </si>
  <si>
    <t xml:space="preserve"> - utrzymanie szaletów</t>
  </si>
  <si>
    <t xml:space="preserve"> - utrzymanie  targowisk okolicznościowych </t>
  </si>
  <si>
    <t>Kultura i ochrona dziedzictwa narodowego</t>
  </si>
  <si>
    <t>Dotacja podmiotowa z budżetu dla instytucji kultury</t>
  </si>
  <si>
    <t>Filharmonie , orkiestry , chóry i kapele</t>
  </si>
  <si>
    <t>Domy i ośrodki kultury , świetlice i kluby</t>
  </si>
  <si>
    <t>Biblioteki</t>
  </si>
  <si>
    <t>Muzea</t>
  </si>
  <si>
    <t>Ochrona i konserwacja zabytków</t>
  </si>
  <si>
    <t xml:space="preserve"> - Łomżyńskie Towarzystwo Naukowe</t>
  </si>
  <si>
    <t xml:space="preserve"> - Tow.Przyj.Ziemi Łomżyńskie</t>
  </si>
  <si>
    <t xml:space="preserve"> - Komenda Hufca ZHP</t>
  </si>
  <si>
    <t xml:space="preserve"> - Zw.Emerytów  i  Rencistów </t>
  </si>
  <si>
    <t xml:space="preserve"> - Dofinans.innych zadań zleconych </t>
  </si>
  <si>
    <t>Kultura fizyczna i sport</t>
  </si>
  <si>
    <t xml:space="preserve"> - Łomżyński Szkolny Związek Sportowy</t>
  </si>
  <si>
    <t xml:space="preserve"> - Łomżyński Klub Sportowy</t>
  </si>
  <si>
    <t xml:space="preserve"> - Klub Szach.DEWO MARATON</t>
  </si>
  <si>
    <t xml:space="preserve"> - ŁKS  NAREW</t>
  </si>
  <si>
    <t xml:space="preserve"> - Sportowy Klub TenisaStoł.</t>
  </si>
  <si>
    <t xml:space="preserve"> - UKS  ŁOMŻYCZKA  10</t>
  </si>
  <si>
    <t xml:space="preserve"> - UKS JEDYNKA</t>
  </si>
  <si>
    <t xml:space="preserve"> - UKS  DZIEWIĄTKA</t>
  </si>
  <si>
    <t xml:space="preserve"> - MKS  MEDYK</t>
  </si>
  <si>
    <t xml:space="preserve"> - UKS  SIÓDEMKA</t>
  </si>
  <si>
    <t xml:space="preserve"> - MKS  JANTAR</t>
  </si>
  <si>
    <t xml:space="preserve"> - GUKS  DWÓJKA</t>
  </si>
  <si>
    <t xml:space="preserve"> - UKS  ŻAK</t>
  </si>
  <si>
    <t xml:space="preserve"> - PUKS "SAMSON"</t>
  </si>
  <si>
    <t xml:space="preserve"> - UKS  HERK. przy  PG nr.1</t>
  </si>
  <si>
    <t xml:space="preserve"> - Zarząd Miejski  TKKF</t>
  </si>
  <si>
    <t xml:space="preserve"> - Podlaskie TKKF</t>
  </si>
  <si>
    <t xml:space="preserve"> - AUTOMOBILKLUB</t>
  </si>
  <si>
    <t xml:space="preserve"> - Powiatowe Zrzeszenie  LZS</t>
  </si>
  <si>
    <t xml:space="preserve"> - Wodne Ochotnicze Pogotowie Ratunkowe</t>
  </si>
  <si>
    <t xml:space="preserve"> - GUKS  "Olimpijczyk      GP 8</t>
  </si>
  <si>
    <t xml:space="preserve"> - ŁKS -  utrzymanie stadionu</t>
  </si>
  <si>
    <t xml:space="preserve"> - Dofinansowanie innych zadań  zleconych</t>
  </si>
  <si>
    <t xml:space="preserve">     R a z e m</t>
  </si>
  <si>
    <t>Wynagrodzenia   osobowe  pracowników</t>
  </si>
  <si>
    <t xml:space="preserve">Składki  na ubezpieczenia   społeczne  </t>
  </si>
  <si>
    <t>Zakup pomocy naukowych dydaktycznych i książek</t>
  </si>
  <si>
    <t>80113</t>
  </si>
  <si>
    <t>Dowożenie uczniów do szkół</t>
  </si>
  <si>
    <t>z dnia 12.12. 2003rok</t>
  </si>
  <si>
    <t>z dnia 12.12. 2003r</t>
  </si>
  <si>
    <t>z dnia 12.12.2003r</t>
  </si>
  <si>
    <t>z dnia 12.12.2003rok</t>
  </si>
  <si>
    <t xml:space="preserve">                   z dnia 12.12.2003rok</t>
  </si>
  <si>
    <t>Prezydenta Miasta</t>
  </si>
  <si>
    <t>z dnia12.12.2003r</t>
  </si>
  <si>
    <t>Dotacja przedmiotowa z budżetu dla zakładu budżetowego</t>
  </si>
  <si>
    <t>Budowa systemu  wod. kan w Łomży i przyległych  gminach</t>
  </si>
  <si>
    <t>90078</t>
  </si>
  <si>
    <t>Izby rolnicze</t>
  </si>
  <si>
    <t>Towarzystwo Lotnicze "COMULUS"</t>
  </si>
  <si>
    <t>Usuwanie skutków klęsk żywiołowych</t>
  </si>
  <si>
    <t>Wydatki inwestycyjne pozostałych jednostek</t>
  </si>
  <si>
    <t>Gimnazjalny Uczniowski Klub Sportowy"Błysk"</t>
  </si>
  <si>
    <t xml:space="preserve">Wydatki inwestycyjne jednostek budżetowych </t>
  </si>
  <si>
    <t xml:space="preserve">Zakup usług  remontowych </t>
  </si>
  <si>
    <t>80146</t>
  </si>
  <si>
    <t>Dokształcanie i doskonalenie nauczycieli</t>
  </si>
  <si>
    <t>85446</t>
  </si>
  <si>
    <t>Dokształcenie i doskonalenie nauczycieli</t>
  </si>
  <si>
    <t>Budowa instalacji co.i ccw w budynku komunalnym ul.Nowogrodzka 3 / z przyłączem niskoparametrowym /</t>
  </si>
  <si>
    <t>Budowa instalacji co.i ccw w budynku komunalnym ul.Krótka 16 / z węzłem cieplnym i przyłączem wysokoparametrowym /</t>
  </si>
  <si>
    <t>Różne opłaty i składki - obowiązek wnoszenia opłat za odprowadzenie wód opadowych do rzek</t>
  </si>
  <si>
    <t xml:space="preserve">Opracowanie Programu Ochrony Środowiska </t>
  </si>
  <si>
    <t xml:space="preserve"> - Komenda   Hufca ZHP </t>
  </si>
  <si>
    <t xml:space="preserve"> - Światowy Związek Żołnierzy Armi Krajowej</t>
  </si>
  <si>
    <t xml:space="preserve"> -  Stowarz."Stopka "  - nagroda  Glogera </t>
  </si>
  <si>
    <t xml:space="preserve"> - Zespół  Teatralny  BC  10</t>
  </si>
  <si>
    <t xml:space="preserve"> - Stowarzyrzenie  Wspólnota  Polska  </t>
  </si>
  <si>
    <t>Odpisy na ZFŚS</t>
  </si>
  <si>
    <t>Składki  na  Fundusz  Pracy</t>
  </si>
  <si>
    <t xml:space="preserve">Modernizacja  ul.. Broniewskiego  III  etap </t>
  </si>
  <si>
    <t xml:space="preserve"> - Stowarzyszenie Sam.Polskich Euroregionu Niemien</t>
  </si>
  <si>
    <t>Pomoc dla uchodzców</t>
  </si>
  <si>
    <t xml:space="preserve"> - Dzieci i młodzież w szkołach i plac.szkolno-wychowawczych</t>
  </si>
  <si>
    <t>Opracowanie lok.strategii gospodarowaniem mieniem kom.</t>
  </si>
  <si>
    <t>Ośrodki wsparcia/Klub Seniora,Środow.Dom Samopom./</t>
  </si>
  <si>
    <t xml:space="preserve"> - Wodne Ochot.Pogot.Rat. - utrzym. kąpieliska miejskiego</t>
  </si>
  <si>
    <t>Budowa il.Starej i Nowej</t>
  </si>
  <si>
    <t>Budowa ul Marynarskiej</t>
  </si>
  <si>
    <t>Budowa ul .Zacisznej</t>
  </si>
  <si>
    <t>Budowa ul.Księcia Janusza II etap</t>
  </si>
  <si>
    <t>Modernizacja ul.Moniuszki</t>
  </si>
  <si>
    <t>Modernizacja ul.Ks.Anny</t>
  </si>
  <si>
    <t>Budowa parkingów w ul.Zawadzkiej od Przykoszarowej</t>
  </si>
  <si>
    <t>Budowa ul.Fabryczna</t>
  </si>
  <si>
    <t>Przygotowanie inwestycji w tym                                                           a / współfinansowane przez UE                                                                                             b / Zespół sportowo - rekreacyjny przy ul.Konstytucji 3 Maja</t>
  </si>
  <si>
    <t>Schroniska dla zwierząt</t>
  </si>
  <si>
    <t>Różne jednostki obsługi gospodarki mieszkaniowej</t>
  </si>
  <si>
    <t>Urzędy gmin  / miast i miast na prawach powiatu /</t>
  </si>
  <si>
    <t>Szkoły podstawowe specjalne</t>
  </si>
  <si>
    <t>promocja  miasta</t>
  </si>
  <si>
    <t>Promocja miasta</t>
  </si>
  <si>
    <t>Urzędy naczelnych organów władzy państwowej , kontroli i ochrony prawa</t>
  </si>
  <si>
    <t>ROZDZ</t>
  </si>
  <si>
    <t>Licea ogólnokształcące</t>
  </si>
  <si>
    <t>Licea profilowane</t>
  </si>
  <si>
    <t>Szkoły zawodowe specjalne</t>
  </si>
  <si>
    <t>Jednostki specjalistycznego poradnictwa,mieszkania chronione i ośrodki interwencji kryzysowej</t>
  </si>
  <si>
    <t xml:space="preserve">Usługi opiekuńcze  i  specjalistyczne usługi opiekuńcze </t>
  </si>
  <si>
    <t>Wpłaty gmin na rzecz izb rolniczych w wysokości 2% uzyskanych wpływów z podatku rolnego</t>
  </si>
  <si>
    <t>Zakup usług pozostałych( dzierż.łączy,dof.kosztów wynagr.)</t>
  </si>
  <si>
    <t>Zakup materiałów  i wyposażenia</t>
  </si>
  <si>
    <t>Nagrody i wydatki osobowe nie zaliczone do wynagrodzeń</t>
  </si>
  <si>
    <t>Dotacja przedmiotowa z budżetu dla jednostek nie zaliczanych  do sektora finansów publicznych</t>
  </si>
  <si>
    <t>Dotacja przedmiotowa z budżetu dla zakładu budżetowego lub gospodarstwa pomocniczego</t>
  </si>
  <si>
    <t xml:space="preserve">Dotacje celowe z budżetu na finansowanie lub dofinanowanie kosztów realizacji inwestycji i zakupów inwestycyjnych zakładów budżetowych w tym : </t>
  </si>
  <si>
    <t>Podatek od towarów i usług VAT</t>
  </si>
  <si>
    <t>Załącznik Nr 2l</t>
  </si>
  <si>
    <t>Załącznik Nr 2B</t>
  </si>
  <si>
    <t>Załącznik Nr 3</t>
  </si>
  <si>
    <t>Załącznik Nr 4</t>
  </si>
  <si>
    <t>Załącznik Nr 5</t>
  </si>
  <si>
    <t>Załącznik Nr 6</t>
  </si>
  <si>
    <t>Załącznik Nr 8</t>
  </si>
  <si>
    <t>Załącznik Nr 9</t>
  </si>
  <si>
    <t>Załącznik Nr 11</t>
  </si>
  <si>
    <t>Załącznik Nr 11a</t>
  </si>
  <si>
    <t xml:space="preserve">                   Załącznik Nr 12</t>
  </si>
  <si>
    <t>Załącznik Nr 13</t>
  </si>
  <si>
    <t>Zaciągnięte pożyczki i kredyty na rynku krajowym</t>
  </si>
  <si>
    <t xml:space="preserve">Podróże służbowe  krajowe     </t>
  </si>
  <si>
    <t>Nagrody i wydatki nie zaliczone do wynagrodzeń</t>
  </si>
  <si>
    <t>Wydatki osobowe nie zaliczone do wynagrodzeń</t>
  </si>
  <si>
    <t>Odsetki i dyskonto od krajowych skarbowych papierów wartościowych oraz pożyczek i kredytów</t>
  </si>
  <si>
    <t>Zakup usług pozostałych / Part.w kosztach utrzym.zbior.padłych zwierząt /</t>
  </si>
  <si>
    <t>Dotacja przedmiotowa z budżetu dla pozostałych jednostek sektora finansów publicznych</t>
  </si>
  <si>
    <t>Dotacje celowe na finansowanie lub dofinansowanie kosztów realizacji inwestycji i zakupów inwestycyjnych jednostek nie zaliczanych do sektora finansów publicznych</t>
  </si>
  <si>
    <t>Zakup  usług pozostałych</t>
  </si>
  <si>
    <t>Rady gmin / miast i miast na prawach powiatu /</t>
  </si>
  <si>
    <t xml:space="preserve"> - Eko-Rozwój Dorzecza Narwi</t>
  </si>
  <si>
    <t xml:space="preserve"> - Stowarzyszenie Zdrowych Miast Polskich</t>
  </si>
  <si>
    <t>Dotacje podmiotowe z budżetu dla publiczych szkół i innych publicznych placówek oświatowo - wychowawczych</t>
  </si>
  <si>
    <t>Zakup  usług  pozostałych / w  tym opłata za opinie biegłego                                                                     - 5 000 złotych /</t>
  </si>
  <si>
    <t>Dotacja  przedmiotowa z budżetu dla jednostek nie zaliczanych do sektora finansów publicznych</t>
  </si>
  <si>
    <t>Składki na ubezpieczenie zdrowotne oraz świadczenia dla osób nie objętych obowiązkiem ubezpieczenia zdrowotnego</t>
  </si>
  <si>
    <t>Dotacja celowa z budżetu na finansowanie lub dofinansowanie zadań zleconych do realizacji stowarzyszeniom</t>
  </si>
  <si>
    <t>Składki na ubezpieczenie zdrowotne opłacane za osoby pobierające niektóre świadczenia z pomocy społecznej</t>
  </si>
  <si>
    <t xml:space="preserve">Składki na ubezpieczenie zdrowotne </t>
  </si>
  <si>
    <t xml:space="preserve">Zasiłki i pomoc w naturze oraz składki na ubezpieczenia społeczne </t>
  </si>
  <si>
    <t>Poradnie psychologiczno-pedagogiczne oraz inne poradnie specjalistyczne</t>
  </si>
  <si>
    <t>Dotacja przedmiotowa z budżetu dla jednostek nie zaliczanych do sektora finansów publiczych.</t>
  </si>
  <si>
    <t>Dotacja przedmiotowa z budżetu dla jednostek nie zaliczanych do sektora finasów publicznych</t>
  </si>
  <si>
    <t>Dotacja celowa z budżetu na finansowanie lub dofinansowanie zadań zleconych do realizacji  pozostałym jednostkom nie zalczanym do sektora finansów publicznych :</t>
  </si>
  <si>
    <t>75110</t>
  </si>
  <si>
    <t>Referenda ogólnokrajowe i konstytucyjne</t>
  </si>
  <si>
    <t>Przedszkola</t>
  </si>
  <si>
    <t>Pomoc społeczna</t>
  </si>
  <si>
    <t>85203</t>
  </si>
  <si>
    <t>85213</t>
  </si>
  <si>
    <t>85214</t>
  </si>
  <si>
    <t>85215</t>
  </si>
  <si>
    <t>85216</t>
  </si>
  <si>
    <t>85219</t>
  </si>
  <si>
    <t>85220</t>
  </si>
  <si>
    <t>85228</t>
  </si>
  <si>
    <t>Plan na     2004 rok</t>
  </si>
  <si>
    <t>Zgłoszone potrzeby na 2004 r</t>
  </si>
  <si>
    <t>do Zarządzenia Nr</t>
  </si>
  <si>
    <t>Prezydenta Miasta Łomży</t>
  </si>
  <si>
    <t>Wydatki na zadania własne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</si>
</sst>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  <numFmt numFmtId="179" formatCode="_-* #,##0.000000\ _z_ł_-;\-* #,##0.000000\ _z_ł_-;_-* &quot;-&quot;??\ _z_ł_-;_-@_-"/>
    <numFmt numFmtId="180" formatCode="_-* #,##0.0000000\ _z_ł_-;\-* #,##0.0000000\ _z_ł_-;_-* &quot;-&quot;??\ _z_ł_-;_-@_-"/>
    <numFmt numFmtId="181" formatCode="_-* #,##0.00000000\ _z_ł_-;\-* #,##0.00000000\ _z_ł_-;_-* &quot;-&quot;??\ _z_ł_-;_-@_-"/>
    <numFmt numFmtId="182" formatCode="0.0"/>
    <numFmt numFmtId="183" formatCode="_-* #,##0.000000000\ _z_ł_-;\-* #,##0.000000000\ _z_ł_-;_-* &quot;-&quot;??\ _z_ł_-;_-@_-"/>
    <numFmt numFmtId="184" formatCode="_-* #,##0.0000000000\ _z_ł_-;\-* #,##0.0000000000\ _z_ł_-;_-* &quot;-&quot;??\ _z_ł_-;_-@_-"/>
    <numFmt numFmtId="185" formatCode="_-* #,##0.00000000000\ _z_ł_-;\-* #,##0.00000000000\ _z_ł_-;_-* &quot;-&quot;??\ _z_ł_-;_-@_-"/>
    <numFmt numFmtId="186" formatCode="_-* #,##0.000000000000\ _z_ł_-;\-* #,##0.000000000000\ _z_ł_-;_-* &quot;-&quot;??\ _z_ł_-;_-@_-"/>
    <numFmt numFmtId="187" formatCode="_-* #,##0.0000000000000\ _z_ł_-;\-* #,##0.0000000000000\ _z_ł_-;_-* &quot;-&quot;??\ _z_ł_-;_-@_-"/>
    <numFmt numFmtId="188" formatCode="_-* #,##0.00000000000000\ _z_ł_-;\-* #,##0.00000000000000\ _z_ł_-;_-* &quot;-&quot;??\ _z_ł_-;_-@_-"/>
  </numFmts>
  <fonts count="15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  <font>
      <sz val="16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11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 style="medium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>
      <alignment horizontal="center" vertical="center"/>
    </xf>
    <xf numFmtId="0" fontId="1" fillId="0" borderId="0" xfId="0" applyFont="1" applyAlignment="1" applyProtection="1">
      <alignment/>
      <protection locked="0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2" borderId="9" xfId="0" applyNumberFormat="1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vertical="center" wrapText="1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3" fontId="6" fillId="2" borderId="12" xfId="0" applyNumberFormat="1" applyFont="1" applyFill="1" applyBorder="1" applyAlignment="1" applyProtection="1">
      <alignment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49" fontId="6" fillId="3" borderId="14" xfId="0" applyNumberFormat="1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vertical="center" wrapText="1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3" fontId="6" fillId="3" borderId="17" xfId="0" applyNumberFormat="1" applyFont="1" applyFill="1" applyBorder="1" applyAlignment="1" applyProtection="1">
      <alignment vertical="center"/>
      <protection hidden="1"/>
    </xf>
    <xf numFmtId="0" fontId="8" fillId="0" borderId="13" xfId="0" applyFont="1" applyBorder="1" applyAlignment="1" applyProtection="1">
      <alignment horizontal="center"/>
      <protection locked="0"/>
    </xf>
    <xf numFmtId="49" fontId="8" fillId="0" borderId="18" xfId="0" applyNumberFormat="1" applyFont="1" applyBorder="1" applyAlignment="1" applyProtection="1">
      <alignment horizontal="center"/>
      <protection locked="0"/>
    </xf>
    <xf numFmtId="0" fontId="8" fillId="0" borderId="15" xfId="0" applyFont="1" applyFill="1" applyBorder="1" applyAlignment="1" applyProtection="1">
      <alignment wrapText="1"/>
      <protection locked="0"/>
    </xf>
    <xf numFmtId="0" fontId="8" fillId="0" borderId="16" xfId="0" applyFont="1" applyFill="1" applyBorder="1" applyAlignment="1" applyProtection="1">
      <alignment horizontal="center"/>
      <protection locked="0"/>
    </xf>
    <xf numFmtId="3" fontId="8" fillId="0" borderId="17" xfId="0" applyNumberFormat="1" applyFont="1" applyFill="1" applyBorder="1" applyAlignment="1" applyProtection="1">
      <alignment wrapText="1"/>
      <protection locked="0"/>
    </xf>
    <xf numFmtId="49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wrapText="1"/>
      <protection locked="0"/>
    </xf>
    <xf numFmtId="0" fontId="8" fillId="0" borderId="16" xfId="0" applyFont="1" applyBorder="1" applyAlignment="1" applyProtection="1">
      <alignment horizontal="center"/>
      <protection locked="0"/>
    </xf>
    <xf numFmtId="3" fontId="8" fillId="0" borderId="17" xfId="0" applyNumberFormat="1" applyFont="1" applyBorder="1" applyAlignment="1" applyProtection="1">
      <alignment/>
      <protection locked="0"/>
    </xf>
    <xf numFmtId="3" fontId="8" fillId="0" borderId="17" xfId="0" applyNumberFormat="1" applyFont="1" applyBorder="1" applyAlignment="1" applyProtection="1">
      <alignment wrapText="1"/>
      <protection locked="0"/>
    </xf>
    <xf numFmtId="0" fontId="8" fillId="0" borderId="2" xfId="0" applyFont="1" applyBorder="1" applyAlignment="1" applyProtection="1">
      <alignment horizontal="center"/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wrapText="1"/>
      <protection locked="0"/>
    </xf>
    <xf numFmtId="0" fontId="8" fillId="0" borderId="20" xfId="0" applyFont="1" applyBorder="1" applyAlignment="1" applyProtection="1">
      <alignment horizontal="center"/>
      <protection locked="0"/>
    </xf>
    <xf numFmtId="3" fontId="8" fillId="0" borderId="21" xfId="0" applyNumberFormat="1" applyFont="1" applyBorder="1" applyAlignment="1" applyProtection="1">
      <alignment/>
      <protection locked="0"/>
    </xf>
    <xf numFmtId="3" fontId="8" fillId="0" borderId="21" xfId="0" applyNumberFormat="1" applyFont="1" applyBorder="1" applyAlignment="1" applyProtection="1">
      <alignment wrapText="1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49" fontId="6" fillId="2" borderId="22" xfId="0" applyNumberFormat="1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vertical="center" wrapText="1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3" fontId="6" fillId="2" borderId="24" xfId="0" applyNumberFormat="1" applyFont="1" applyFill="1" applyBorder="1" applyAlignment="1" applyProtection="1">
      <alignment vertical="center"/>
      <protection hidden="1"/>
    </xf>
    <xf numFmtId="49" fontId="8" fillId="0" borderId="10" xfId="0" applyNumberFormat="1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3" fontId="8" fillId="4" borderId="17" xfId="0" applyNumberFormat="1" applyFont="1" applyFill="1" applyBorder="1" applyAlignment="1" applyProtection="1">
      <alignment/>
      <protection hidden="1"/>
    </xf>
    <xf numFmtId="0" fontId="8" fillId="0" borderId="25" xfId="0" applyFont="1" applyBorder="1" applyAlignment="1" applyProtection="1">
      <alignment wrapText="1"/>
      <protection locked="0"/>
    </xf>
    <xf numFmtId="0" fontId="8" fillId="0" borderId="26" xfId="0" applyFont="1" applyBorder="1" applyAlignment="1" applyProtection="1">
      <alignment horizontal="center"/>
      <protection locked="0"/>
    </xf>
    <xf numFmtId="3" fontId="8" fillId="0" borderId="27" xfId="0" applyNumberFormat="1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wrapText="1"/>
      <protection locked="0"/>
    </xf>
    <xf numFmtId="0" fontId="8" fillId="0" borderId="29" xfId="0" applyFont="1" applyBorder="1" applyAlignment="1" applyProtection="1">
      <alignment wrapText="1"/>
      <protection locked="0"/>
    </xf>
    <xf numFmtId="0" fontId="8" fillId="0" borderId="11" xfId="0" applyFont="1" applyBorder="1" applyAlignment="1" applyProtection="1">
      <alignment horizontal="center"/>
      <protection locked="0"/>
    </xf>
    <xf numFmtId="3" fontId="8" fillId="0" borderId="30" xfId="0" applyNumberFormat="1" applyFont="1" applyBorder="1" applyAlignment="1" applyProtection="1">
      <alignment/>
      <protection locked="0"/>
    </xf>
    <xf numFmtId="3" fontId="8" fillId="0" borderId="30" xfId="0" applyNumberFormat="1" applyFont="1" applyBorder="1" applyAlignment="1" applyProtection="1">
      <alignment wrapText="1"/>
      <protection locked="0"/>
    </xf>
    <xf numFmtId="0" fontId="8" fillId="0" borderId="31" xfId="0" applyFont="1" applyBorder="1" applyAlignment="1" applyProtection="1">
      <alignment wrapText="1"/>
      <protection locked="0"/>
    </xf>
    <xf numFmtId="49" fontId="6" fillId="3" borderId="32" xfId="0" applyNumberFormat="1" applyFont="1" applyFill="1" applyBorder="1" applyAlignment="1" applyProtection="1">
      <alignment horizontal="center" vertical="center"/>
      <protection locked="0"/>
    </xf>
    <xf numFmtId="0" fontId="6" fillId="3" borderId="22" xfId="0" applyFont="1" applyFill="1" applyBorder="1" applyAlignment="1" applyProtection="1">
      <alignment vertical="center" wrapText="1"/>
      <protection locked="0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3" fontId="6" fillId="3" borderId="24" xfId="0" applyNumberFormat="1" applyFont="1" applyFill="1" applyBorder="1" applyAlignment="1" applyProtection="1">
      <alignment vertical="center"/>
      <protection hidden="1"/>
    </xf>
    <xf numFmtId="0" fontId="9" fillId="0" borderId="13" xfId="0" applyFont="1" applyBorder="1" applyAlignment="1" applyProtection="1">
      <alignment horizontal="center"/>
      <protection locked="0"/>
    </xf>
    <xf numFmtId="49" fontId="9" fillId="0" borderId="18" xfId="0" applyNumberFormat="1" applyFont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wrapText="1"/>
      <protection locked="0"/>
    </xf>
    <xf numFmtId="3" fontId="8" fillId="0" borderId="12" xfId="0" applyNumberFormat="1" applyFont="1" applyBorder="1" applyAlignment="1" applyProtection="1">
      <alignment wrapText="1"/>
      <protection locked="0"/>
    </xf>
    <xf numFmtId="49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vertical="center" wrapText="1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3" fontId="6" fillId="3" borderId="12" xfId="0" applyNumberFormat="1" applyFont="1" applyFill="1" applyBorder="1" applyAlignment="1" applyProtection="1">
      <alignment vertical="center"/>
      <protection hidden="1"/>
    </xf>
    <xf numFmtId="49" fontId="8" fillId="0" borderId="18" xfId="0" applyNumberFormat="1" applyFont="1" applyBorder="1" applyAlignment="1" applyProtection="1">
      <alignment horizontal="left"/>
      <protection locked="0"/>
    </xf>
    <xf numFmtId="0" fontId="6" fillId="3" borderId="15" xfId="0" applyFont="1" applyFill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49" fontId="8" fillId="0" borderId="18" xfId="0" applyNumberFormat="1" applyFont="1" applyBorder="1" applyAlignment="1" applyProtection="1">
      <alignment horizontal="center" wrapText="1"/>
      <protection locked="0"/>
    </xf>
    <xf numFmtId="49" fontId="8" fillId="0" borderId="10" xfId="0" applyNumberFormat="1" applyFont="1" applyBorder="1" applyAlignment="1" applyProtection="1">
      <alignment horizontal="center" wrapText="1"/>
      <protection locked="0"/>
    </xf>
    <xf numFmtId="0" fontId="6" fillId="2" borderId="22" xfId="0" applyFont="1" applyFill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6" xfId="0" applyFont="1" applyBorder="1" applyAlignment="1" applyProtection="1">
      <alignment horizontal="center" wrapText="1"/>
      <protection locked="0"/>
    </xf>
    <xf numFmtId="0" fontId="6" fillId="3" borderId="10" xfId="0" applyFont="1" applyFill="1" applyBorder="1" applyAlignment="1" applyProtection="1">
      <alignment vertical="center"/>
      <protection locked="0"/>
    </xf>
    <xf numFmtId="0" fontId="8" fillId="0" borderId="31" xfId="0" applyFont="1" applyBorder="1" applyAlignment="1" applyProtection="1">
      <alignment/>
      <protection locked="0"/>
    </xf>
    <xf numFmtId="0" fontId="8" fillId="0" borderId="28" xfId="0" applyFont="1" applyBorder="1" applyAlignment="1" applyProtection="1">
      <alignment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34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49" fontId="6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3" fontId="6" fillId="3" borderId="12" xfId="0" applyNumberFormat="1" applyFont="1" applyFill="1" applyBorder="1" applyAlignment="1" applyProtection="1">
      <alignment vertical="center" wrapText="1"/>
      <protection hidden="1"/>
    </xf>
    <xf numFmtId="3" fontId="8" fillId="4" borderId="12" xfId="0" applyNumberFormat="1" applyFont="1" applyFill="1" applyBorder="1" applyAlignment="1" applyProtection="1">
      <alignment/>
      <protection hidden="1"/>
    </xf>
    <xf numFmtId="49" fontId="6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3" fontId="6" fillId="3" borderId="17" xfId="0" applyNumberFormat="1" applyFont="1" applyFill="1" applyBorder="1" applyAlignment="1" applyProtection="1">
      <alignment vertical="center" wrapText="1"/>
      <protection hidden="1"/>
    </xf>
    <xf numFmtId="0" fontId="8" fillId="0" borderId="29" xfId="0" applyFont="1" applyBorder="1" applyAlignment="1" applyProtection="1">
      <alignment/>
      <protection locked="0"/>
    </xf>
    <xf numFmtId="49" fontId="8" fillId="0" borderId="13" xfId="0" applyNumberFormat="1" applyFont="1" applyBorder="1" applyAlignment="1" applyProtection="1">
      <alignment horizontal="center" wrapText="1"/>
      <protection locked="0"/>
    </xf>
    <xf numFmtId="49" fontId="8" fillId="0" borderId="15" xfId="0" applyNumberFormat="1" applyFont="1" applyBorder="1" applyAlignment="1" applyProtection="1">
      <alignment wrapText="1"/>
      <protection locked="0"/>
    </xf>
    <xf numFmtId="49" fontId="8" fillId="0" borderId="16" xfId="0" applyNumberFormat="1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/>
      <protection locked="0"/>
    </xf>
    <xf numFmtId="3" fontId="8" fillId="0" borderId="35" xfId="0" applyNumberFormat="1" applyFont="1" applyBorder="1" applyAlignment="1" applyProtection="1">
      <alignment wrapText="1"/>
      <protection locked="0"/>
    </xf>
    <xf numFmtId="3" fontId="6" fillId="2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wrapText="1"/>
      <protection locked="0"/>
    </xf>
    <xf numFmtId="3" fontId="8" fillId="4" borderId="17" xfId="0" applyNumberFormat="1" applyFont="1" applyFill="1" applyBorder="1" applyAlignment="1" applyProtection="1">
      <alignment wrapText="1"/>
      <protection hidden="1"/>
    </xf>
    <xf numFmtId="0" fontId="8" fillId="0" borderId="14" xfId="0" applyFont="1" applyBorder="1" applyAlignment="1" applyProtection="1">
      <alignment/>
      <protection locked="0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0" fontId="6" fillId="5" borderId="7" xfId="0" applyFont="1" applyFill="1" applyBorder="1" applyAlignment="1" applyProtection="1">
      <alignment horizontal="center" vertical="center" wrapText="1"/>
      <protection locked="0"/>
    </xf>
    <xf numFmtId="0" fontId="6" fillId="5" borderId="8" xfId="0" applyFont="1" applyFill="1" applyBorder="1" applyAlignment="1" applyProtection="1">
      <alignment vertical="center" wrapText="1"/>
      <protection locked="0"/>
    </xf>
    <xf numFmtId="3" fontId="6" fillId="5" borderId="36" xfId="0" applyNumberFormat="1" applyFont="1" applyFill="1" applyBorder="1" applyAlignment="1" applyProtection="1">
      <alignment vertical="center" wrapText="1"/>
      <protection hidden="1"/>
    </xf>
    <xf numFmtId="0" fontId="1" fillId="5" borderId="7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3" fontId="8" fillId="0" borderId="5" xfId="0" applyNumberFormat="1" applyFont="1" applyBorder="1" applyAlignment="1" applyProtection="1">
      <alignment wrapText="1"/>
      <protection locked="0"/>
    </xf>
    <xf numFmtId="0" fontId="8" fillId="3" borderId="15" xfId="0" applyFont="1" applyFill="1" applyBorder="1" applyAlignment="1" applyProtection="1">
      <alignment wrapText="1"/>
      <protection locked="0"/>
    </xf>
    <xf numFmtId="0" fontId="8" fillId="3" borderId="16" xfId="0" applyFont="1" applyFill="1" applyBorder="1" applyAlignment="1" applyProtection="1">
      <alignment horizontal="center"/>
      <protection locked="0"/>
    </xf>
    <xf numFmtId="49" fontId="8" fillId="3" borderId="14" xfId="0" applyNumberFormat="1" applyFont="1" applyFill="1" applyBorder="1" applyAlignment="1" applyProtection="1">
      <alignment horizontal="center" vertical="center"/>
      <protection locked="0"/>
    </xf>
    <xf numFmtId="0" fontId="8" fillId="3" borderId="16" xfId="0" applyFont="1" applyFill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 horizontal="left" wrapText="1"/>
      <protection locked="0"/>
    </xf>
    <xf numFmtId="0" fontId="8" fillId="0" borderId="16" xfId="0" applyFont="1" applyBorder="1" applyAlignment="1" applyProtection="1">
      <alignment horizontal="left" wrapText="1"/>
      <protection locked="0"/>
    </xf>
    <xf numFmtId="0" fontId="0" fillId="0" borderId="0" xfId="0" applyBorder="1" applyAlignment="1">
      <alignment horizontal="left" wrapText="1"/>
    </xf>
    <xf numFmtId="0" fontId="8" fillId="0" borderId="18" xfId="0" applyFont="1" applyBorder="1" applyAlignment="1" applyProtection="1">
      <alignment horizontal="center"/>
      <protection locked="0"/>
    </xf>
    <xf numFmtId="3" fontId="8" fillId="4" borderId="17" xfId="0" applyNumberFormat="1" applyFont="1" applyFill="1" applyBorder="1" applyAlignment="1" applyProtection="1">
      <alignment/>
      <protection locked="0"/>
    </xf>
    <xf numFmtId="3" fontId="8" fillId="4" borderId="17" xfId="0" applyNumberFormat="1" applyFont="1" applyFill="1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8" fillId="0" borderId="31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6" fillId="2" borderId="39" xfId="0" applyFont="1" applyFill="1" applyBorder="1" applyAlignment="1" applyProtection="1">
      <alignment vertical="center" wrapText="1"/>
      <protection locked="0"/>
    </xf>
    <xf numFmtId="49" fontId="6" fillId="2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left"/>
      <protection locked="0"/>
    </xf>
    <xf numFmtId="3" fontId="6" fillId="3" borderId="17" xfId="0" applyNumberFormat="1" applyFont="1" applyFill="1" applyBorder="1" applyAlignment="1" applyProtection="1">
      <alignment vertical="center"/>
      <protection locked="0"/>
    </xf>
    <xf numFmtId="3" fontId="8" fillId="0" borderId="40" xfId="0" applyNumberFormat="1" applyFont="1" applyBorder="1" applyAlignment="1" applyProtection="1">
      <alignment wrapText="1"/>
      <protection locked="0"/>
    </xf>
    <xf numFmtId="49" fontId="8" fillId="3" borderId="18" xfId="0" applyNumberFormat="1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wrapText="1"/>
      <protection locked="0"/>
    </xf>
    <xf numFmtId="0" fontId="8" fillId="0" borderId="41" xfId="0" applyFont="1" applyBorder="1" applyAlignment="1" applyProtection="1">
      <alignment horizontal="center"/>
      <protection locked="0"/>
    </xf>
    <xf numFmtId="49" fontId="8" fillId="0" borderId="19" xfId="0" applyNumberFormat="1" applyFont="1" applyBorder="1" applyAlignment="1" applyProtection="1">
      <alignment horizontal="center"/>
      <protection locked="0"/>
    </xf>
    <xf numFmtId="3" fontId="8" fillId="5" borderId="17" xfId="0" applyNumberFormat="1" applyFont="1" applyFill="1" applyBorder="1" applyAlignment="1" applyProtection="1">
      <alignment wrapText="1"/>
      <protection locked="0"/>
    </xf>
    <xf numFmtId="0" fontId="8" fillId="3" borderId="11" xfId="0" applyFont="1" applyFill="1" applyBorder="1" applyAlignment="1" applyProtection="1">
      <alignment horizontal="center"/>
      <protection locked="0"/>
    </xf>
    <xf numFmtId="0" fontId="8" fillId="0" borderId="34" xfId="0" applyFont="1" applyBorder="1" applyAlignment="1" applyProtection="1">
      <alignment horizontal="left" wrapText="1"/>
      <protection locked="0"/>
    </xf>
    <xf numFmtId="49" fontId="8" fillId="0" borderId="10" xfId="0" applyNumberFormat="1" applyFont="1" applyBorder="1" applyAlignment="1" applyProtection="1">
      <alignment horizontal="left" wrapText="1"/>
      <protection locked="0"/>
    </xf>
    <xf numFmtId="0" fontId="12" fillId="0" borderId="7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3" borderId="1" xfId="0" applyFont="1" applyFill="1" applyBorder="1" applyAlignment="1">
      <alignment/>
    </xf>
    <xf numFmtId="0" fontId="10" fillId="3" borderId="7" xfId="0" applyFont="1" applyFill="1" applyBorder="1" applyAlignment="1">
      <alignment/>
    </xf>
    <xf numFmtId="0" fontId="10" fillId="0" borderId="15" xfId="0" applyFont="1" applyBorder="1" applyAlignment="1">
      <alignment wrapText="1"/>
    </xf>
    <xf numFmtId="0" fontId="10" fillId="6" borderId="15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10" fillId="6" borderId="15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6" borderId="10" xfId="0" applyFont="1" applyFill="1" applyBorder="1" applyAlignment="1">
      <alignment wrapText="1"/>
    </xf>
    <xf numFmtId="0" fontId="10" fillId="0" borderId="42" xfId="0" applyFont="1" applyBorder="1" applyAlignment="1">
      <alignment wrapText="1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36" xfId="0" applyFont="1" applyFill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3" xfId="0" applyFont="1" applyBorder="1" applyAlignment="1">
      <alignment/>
    </xf>
    <xf numFmtId="0" fontId="10" fillId="0" borderId="17" xfId="0" applyFont="1" applyBorder="1" applyAlignment="1">
      <alignment/>
    </xf>
    <xf numFmtId="0" fontId="12" fillId="3" borderId="17" xfId="0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right"/>
    </xf>
    <xf numFmtId="0" fontId="12" fillId="3" borderId="40" xfId="0" applyFont="1" applyFill="1" applyBorder="1" applyAlignment="1">
      <alignment horizontal="center"/>
    </xf>
    <xf numFmtId="0" fontId="10" fillId="0" borderId="35" xfId="0" applyFont="1" applyBorder="1" applyAlignment="1">
      <alignment horizontal="right"/>
    </xf>
    <xf numFmtId="0" fontId="12" fillId="3" borderId="17" xfId="0" applyFont="1" applyFill="1" applyBorder="1" applyAlignment="1">
      <alignment horizontal="center"/>
    </xf>
    <xf numFmtId="0" fontId="12" fillId="3" borderId="45" xfId="0" applyFont="1" applyFill="1" applyBorder="1" applyAlignment="1">
      <alignment horizontal="center"/>
    </xf>
    <xf numFmtId="0" fontId="12" fillId="3" borderId="46" xfId="0" applyFont="1" applyFill="1" applyBorder="1" applyAlignment="1">
      <alignment horizontal="center"/>
    </xf>
    <xf numFmtId="0" fontId="10" fillId="0" borderId="35" xfId="0" applyFont="1" applyBorder="1" applyAlignment="1">
      <alignment/>
    </xf>
    <xf numFmtId="0" fontId="10" fillId="6" borderId="35" xfId="0" applyFont="1" applyFill="1" applyBorder="1" applyAlignment="1">
      <alignment horizontal="center"/>
    </xf>
    <xf numFmtId="0" fontId="0" fillId="2" borderId="44" xfId="0" applyFill="1" applyBorder="1" applyAlignment="1">
      <alignment/>
    </xf>
    <xf numFmtId="3" fontId="10" fillId="0" borderId="35" xfId="0" applyNumberFormat="1" applyFont="1" applyBorder="1" applyAlignment="1" applyProtection="1">
      <alignment horizontal="right" wrapText="1"/>
      <protection locked="0"/>
    </xf>
    <xf numFmtId="0" fontId="12" fillId="3" borderId="17" xfId="0" applyFont="1" applyFill="1" applyBorder="1" applyAlignment="1">
      <alignment horizontal="right"/>
    </xf>
    <xf numFmtId="0" fontId="12" fillId="0" borderId="43" xfId="0" applyFont="1" applyBorder="1" applyAlignment="1">
      <alignment horizontal="center" shrinkToFit="1"/>
    </xf>
    <xf numFmtId="0" fontId="12" fillId="0" borderId="43" xfId="0" applyFont="1" applyBorder="1" applyAlignment="1">
      <alignment horizontal="center"/>
    </xf>
    <xf numFmtId="0" fontId="6" fillId="0" borderId="43" xfId="0" applyFont="1" applyBorder="1" applyAlignment="1">
      <alignment horizontal="center" shrinkToFit="1"/>
    </xf>
    <xf numFmtId="0" fontId="6" fillId="0" borderId="43" xfId="0" applyFont="1" applyBorder="1" applyAlignment="1">
      <alignment horizontal="center"/>
    </xf>
    <xf numFmtId="0" fontId="6" fillId="0" borderId="36" xfId="0" applyFont="1" applyBorder="1" applyAlignment="1">
      <alignment horizontal="center" wrapText="1"/>
    </xf>
    <xf numFmtId="0" fontId="6" fillId="0" borderId="36" xfId="0" applyFont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12" fillId="3" borderId="35" xfId="0" applyFont="1" applyFill="1" applyBorder="1" applyAlignment="1">
      <alignment horizontal="right"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17" xfId="0" applyFont="1" applyBorder="1" applyAlignment="1">
      <alignment horizontal="left" wrapText="1"/>
    </xf>
    <xf numFmtId="0" fontId="0" fillId="0" borderId="17" xfId="0" applyFont="1" applyBorder="1" applyAlignment="1">
      <alignment horizontal="center"/>
    </xf>
    <xf numFmtId="0" fontId="12" fillId="3" borderId="45" xfId="0" applyFont="1" applyFill="1" applyBorder="1" applyAlignment="1">
      <alignment horizontal="center" shrinkToFit="1"/>
    </xf>
    <xf numFmtId="0" fontId="6" fillId="0" borderId="36" xfId="0" applyFont="1" applyFill="1" applyBorder="1" applyAlignment="1">
      <alignment horizontal="center"/>
    </xf>
    <xf numFmtId="0" fontId="4" fillId="0" borderId="36" xfId="0" applyFont="1" applyBorder="1" applyAlignment="1">
      <alignment/>
    </xf>
    <xf numFmtId="0" fontId="10" fillId="0" borderId="46" xfId="0" applyFont="1" applyBorder="1" applyAlignment="1">
      <alignment horizontal="center" shrinkToFit="1"/>
    </xf>
    <xf numFmtId="0" fontId="12" fillId="3" borderId="17" xfId="0" applyFont="1" applyFill="1" applyBorder="1" applyAlignment="1">
      <alignment wrapText="1"/>
    </xf>
    <xf numFmtId="0" fontId="10" fillId="0" borderId="35" xfId="0" applyFont="1" applyBorder="1" applyAlignment="1">
      <alignment horizontal="center"/>
    </xf>
    <xf numFmtId="0" fontId="12" fillId="3" borderId="47" xfId="0" applyFont="1" applyFill="1" applyBorder="1" applyAlignment="1">
      <alignment horizontal="center"/>
    </xf>
    <xf numFmtId="0" fontId="12" fillId="3" borderId="35" xfId="0" applyFont="1" applyFill="1" applyBorder="1" applyAlignment="1">
      <alignment/>
    </xf>
    <xf numFmtId="0" fontId="12" fillId="3" borderId="35" xfId="0" applyFont="1" applyFill="1" applyBorder="1" applyAlignment="1">
      <alignment horizontal="center"/>
    </xf>
    <xf numFmtId="0" fontId="10" fillId="6" borderId="35" xfId="0" applyFont="1" applyFill="1" applyBorder="1" applyAlignment="1">
      <alignment/>
    </xf>
    <xf numFmtId="0" fontId="10" fillId="6" borderId="47" xfId="0" applyFont="1" applyFill="1" applyBorder="1" applyAlignment="1">
      <alignment horizontal="center"/>
    </xf>
    <xf numFmtId="0" fontId="10" fillId="6" borderId="35" xfId="0" applyFont="1" applyFill="1" applyBorder="1" applyAlignment="1">
      <alignment horizontal="right"/>
    </xf>
    <xf numFmtId="0" fontId="10" fillId="6" borderId="35" xfId="0" applyFont="1" applyFill="1" applyBorder="1" applyAlignment="1">
      <alignment wrapText="1"/>
    </xf>
    <xf numFmtId="0" fontId="12" fillId="6" borderId="40" xfId="0" applyFont="1" applyFill="1" applyBorder="1" applyAlignment="1">
      <alignment horizontal="center"/>
    </xf>
    <xf numFmtId="0" fontId="12" fillId="0" borderId="36" xfId="0" applyFont="1" applyBorder="1" applyAlignment="1">
      <alignment horizontal="center" wrapText="1"/>
    </xf>
    <xf numFmtId="0" fontId="12" fillId="3" borderId="44" xfId="0" applyFont="1" applyFill="1" applyBorder="1" applyAlignment="1">
      <alignment/>
    </xf>
    <xf numFmtId="0" fontId="12" fillId="3" borderId="48" xfId="0" applyFont="1" applyFill="1" applyBorder="1" applyAlignment="1">
      <alignment horizontal="center"/>
    </xf>
    <xf numFmtId="0" fontId="7" fillId="3" borderId="48" xfId="0" applyFont="1" applyFill="1" applyBorder="1" applyAlignment="1">
      <alignment horizontal="center"/>
    </xf>
    <xf numFmtId="0" fontId="12" fillId="3" borderId="49" xfId="0" applyFont="1" applyFill="1" applyBorder="1" applyAlignment="1">
      <alignment/>
    </xf>
    <xf numFmtId="0" fontId="12" fillId="3" borderId="50" xfId="0" applyFont="1" applyFill="1" applyBorder="1" applyAlignment="1">
      <alignment horizontal="center"/>
    </xf>
    <xf numFmtId="0" fontId="12" fillId="6" borderId="21" xfId="0" applyFont="1" applyFill="1" applyBorder="1" applyAlignment="1">
      <alignment horizontal="center"/>
    </xf>
    <xf numFmtId="0" fontId="12" fillId="6" borderId="21" xfId="0" applyFont="1" applyFill="1" applyBorder="1" applyAlignment="1">
      <alignment horizontal="center" shrinkToFit="1"/>
    </xf>
    <xf numFmtId="0" fontId="12" fillId="6" borderId="40" xfId="0" applyFont="1" applyFill="1" applyBorder="1" applyAlignment="1">
      <alignment horizontal="center" shrinkToFit="1"/>
    </xf>
    <xf numFmtId="0" fontId="12" fillId="6" borderId="24" xfId="0" applyFont="1" applyFill="1" applyBorder="1" applyAlignment="1">
      <alignment horizontal="center"/>
    </xf>
    <xf numFmtId="0" fontId="12" fillId="6" borderId="24" xfId="0" applyFont="1" applyFill="1" applyBorder="1" applyAlignment="1">
      <alignment horizontal="center" shrinkToFit="1"/>
    </xf>
    <xf numFmtId="0" fontId="12" fillId="6" borderId="17" xfId="0" applyFont="1" applyFill="1" applyBorder="1" applyAlignment="1">
      <alignment horizontal="center"/>
    </xf>
    <xf numFmtId="0" fontId="12" fillId="6" borderId="17" xfId="0" applyFont="1" applyFill="1" applyBorder="1" applyAlignment="1">
      <alignment horizontal="center" shrinkToFit="1"/>
    </xf>
    <xf numFmtId="0" fontId="4" fillId="0" borderId="36" xfId="0" applyFont="1" applyBorder="1" applyAlignment="1">
      <alignment vertical="center"/>
    </xf>
    <xf numFmtId="0" fontId="12" fillId="0" borderId="43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vertical="center" wrapText="1"/>
    </xf>
    <xf numFmtId="0" fontId="12" fillId="3" borderId="35" xfId="0" applyFont="1" applyFill="1" applyBorder="1" applyAlignment="1">
      <alignment wrapText="1" shrinkToFit="1"/>
    </xf>
    <xf numFmtId="0" fontId="12" fillId="3" borderId="40" xfId="0" applyFont="1" applyFill="1" applyBorder="1" applyAlignment="1">
      <alignment horizontal="left" wrapText="1"/>
    </xf>
    <xf numFmtId="0" fontId="0" fillId="2" borderId="44" xfId="0" applyFill="1" applyBorder="1" applyAlignment="1">
      <alignment vertical="center"/>
    </xf>
    <xf numFmtId="0" fontId="13" fillId="2" borderId="43" xfId="0" applyFont="1" applyFill="1" applyBorder="1" applyAlignment="1">
      <alignment vertical="center"/>
    </xf>
    <xf numFmtId="0" fontId="1" fillId="0" borderId="36" xfId="0" applyFont="1" applyBorder="1" applyAlignment="1">
      <alignment horizontal="center" vertical="center" wrapText="1"/>
    </xf>
    <xf numFmtId="0" fontId="1" fillId="2" borderId="48" xfId="0" applyFont="1" applyFill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" fillId="0" borderId="51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2" fillId="0" borderId="53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0" fillId="6" borderId="17" xfId="0" applyFont="1" applyFill="1" applyBorder="1" applyAlignment="1">
      <alignment horizontal="left" wrapText="1"/>
    </xf>
    <xf numFmtId="0" fontId="0" fillId="6" borderId="0" xfId="0" applyFill="1" applyAlignment="1">
      <alignment/>
    </xf>
    <xf numFmtId="0" fontId="7" fillId="3" borderId="43" xfId="0" applyFont="1" applyFill="1" applyBorder="1" applyAlignment="1">
      <alignment horizontal="center"/>
    </xf>
    <xf numFmtId="0" fontId="10" fillId="6" borderId="51" xfId="0" applyFont="1" applyFill="1" applyBorder="1" applyAlignment="1">
      <alignment horizontal="left" wrapText="1"/>
    </xf>
    <xf numFmtId="0" fontId="10" fillId="6" borderId="40" xfId="0" applyFont="1" applyFill="1" applyBorder="1" applyAlignment="1">
      <alignment horizontal="left" wrapText="1"/>
    </xf>
    <xf numFmtId="0" fontId="10" fillId="6" borderId="21" xfId="0" applyFont="1" applyFill="1" applyBorder="1" applyAlignment="1">
      <alignment horizontal="left" wrapText="1"/>
    </xf>
    <xf numFmtId="0" fontId="12" fillId="6" borderId="54" xfId="0" applyFont="1" applyFill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6" borderId="34" xfId="0" applyFont="1" applyFill="1" applyBorder="1" applyAlignment="1">
      <alignment horizontal="center"/>
    </xf>
    <xf numFmtId="0" fontId="7" fillId="2" borderId="44" xfId="0" applyFont="1" applyFill="1" applyBorder="1" applyAlignment="1">
      <alignment vertical="center"/>
    </xf>
    <xf numFmtId="0" fontId="13" fillId="2" borderId="48" xfId="0" applyFont="1" applyFill="1" applyBorder="1" applyAlignment="1">
      <alignment vertical="center" wrapText="1"/>
    </xf>
    <xf numFmtId="0" fontId="7" fillId="2" borderId="43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12" fillId="0" borderId="36" xfId="0" applyFont="1" applyBorder="1" applyAlignment="1">
      <alignment vertical="center"/>
    </xf>
    <xf numFmtId="0" fontId="12" fillId="6" borderId="45" xfId="0" applyFont="1" applyFill="1" applyBorder="1" applyAlignment="1">
      <alignment horizontal="left" wrapText="1"/>
    </xf>
    <xf numFmtId="0" fontId="12" fillId="6" borderId="46" xfId="0" applyFont="1" applyFill="1" applyBorder="1" applyAlignment="1">
      <alignment wrapText="1"/>
    </xf>
    <xf numFmtId="0" fontId="12" fillId="6" borderId="46" xfId="0" applyFont="1" applyFill="1" applyBorder="1" applyAlignment="1">
      <alignment horizontal="left" wrapText="1"/>
    </xf>
    <xf numFmtId="0" fontId="12" fillId="0" borderId="36" xfId="0" applyFont="1" applyFill="1" applyBorder="1" applyAlignment="1">
      <alignment vertical="center" wrapText="1"/>
    </xf>
    <xf numFmtId="0" fontId="12" fillId="0" borderId="5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0" fillId="6" borderId="46" xfId="0" applyFont="1" applyFill="1" applyBorder="1" applyAlignment="1">
      <alignment wrapText="1"/>
    </xf>
    <xf numFmtId="0" fontId="10" fillId="0" borderId="40" xfId="0" applyFont="1" applyBorder="1" applyAlignment="1">
      <alignment horizontal="center"/>
    </xf>
    <xf numFmtId="0" fontId="12" fillId="2" borderId="51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left" vertical="center" wrapText="1"/>
    </xf>
    <xf numFmtId="0" fontId="12" fillId="3" borderId="17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left" vertical="center" wrapText="1"/>
    </xf>
    <xf numFmtId="0" fontId="12" fillId="2" borderId="36" xfId="0" applyFont="1" applyFill="1" applyBorder="1" applyAlignment="1">
      <alignment horizontal="center" vertical="center"/>
    </xf>
    <xf numFmtId="0" fontId="10" fillId="6" borderId="47" xfId="0" applyFont="1" applyFill="1" applyBorder="1" applyAlignment="1">
      <alignment wrapText="1"/>
    </xf>
    <xf numFmtId="0" fontId="12" fillId="2" borderId="43" xfId="0" applyFont="1" applyFill="1" applyBorder="1" applyAlignment="1">
      <alignment vertical="center" wrapText="1"/>
    </xf>
    <xf numFmtId="0" fontId="12" fillId="6" borderId="40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left" vertical="center" wrapText="1"/>
    </xf>
    <xf numFmtId="0" fontId="10" fillId="6" borderId="40" xfId="0" applyFont="1" applyFill="1" applyBorder="1" applyAlignment="1">
      <alignment horizontal="center" vertical="center"/>
    </xf>
    <xf numFmtId="0" fontId="10" fillId="6" borderId="45" xfId="0" applyFont="1" applyFill="1" applyBorder="1" applyAlignment="1">
      <alignment horizontal="left" vertical="center" wrapText="1"/>
    </xf>
    <xf numFmtId="0" fontId="12" fillId="3" borderId="36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vertical="center" wrapText="1"/>
    </xf>
    <xf numFmtId="0" fontId="10" fillId="6" borderId="55" xfId="0" applyFont="1" applyFill="1" applyBorder="1" applyAlignment="1">
      <alignment wrapText="1"/>
    </xf>
    <xf numFmtId="0" fontId="12" fillId="3" borderId="43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vertical="center" wrapText="1"/>
    </xf>
    <xf numFmtId="0" fontId="12" fillId="6" borderId="17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40" xfId="0" applyFont="1" applyFill="1" applyBorder="1" applyAlignment="1">
      <alignment horizontal="center"/>
    </xf>
    <xf numFmtId="0" fontId="10" fillId="6" borderId="24" xfId="0" applyFont="1" applyFill="1" applyBorder="1" applyAlignment="1">
      <alignment horizontal="center"/>
    </xf>
    <xf numFmtId="0" fontId="10" fillId="6" borderId="56" xfId="0" applyFont="1" applyFill="1" applyBorder="1" applyAlignment="1">
      <alignment wrapText="1"/>
    </xf>
    <xf numFmtId="0" fontId="12" fillId="2" borderId="36" xfId="0" applyFont="1" applyFill="1" applyBorder="1" applyAlignment="1">
      <alignment horizontal="center"/>
    </xf>
    <xf numFmtId="0" fontId="10" fillId="6" borderId="46" xfId="0" applyFont="1" applyFill="1" applyBorder="1" applyAlignment="1">
      <alignment horizontal="left" vertical="center" wrapText="1"/>
    </xf>
    <xf numFmtId="0" fontId="12" fillId="3" borderId="36" xfId="0" applyFont="1" applyFill="1" applyBorder="1" applyAlignment="1">
      <alignment horizontal="left" vertical="center" wrapText="1"/>
    </xf>
    <xf numFmtId="0" fontId="10" fillId="5" borderId="17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 vertical="center" wrapText="1"/>
    </xf>
    <xf numFmtId="0" fontId="12" fillId="5" borderId="40" xfId="0" applyFont="1" applyFill="1" applyBorder="1" applyAlignment="1">
      <alignment horizontal="center"/>
    </xf>
    <xf numFmtId="0" fontId="12" fillId="5" borderId="46" xfId="0" applyFont="1" applyFill="1" applyBorder="1" applyAlignment="1">
      <alignment horizont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5" borderId="47" xfId="0" applyFont="1" applyFill="1" applyBorder="1" applyAlignment="1">
      <alignment horizontal="center" wrapText="1"/>
    </xf>
    <xf numFmtId="0" fontId="7" fillId="2" borderId="36" xfId="0" applyFont="1" applyFill="1" applyBorder="1" applyAlignment="1">
      <alignment horizontal="center"/>
    </xf>
    <xf numFmtId="0" fontId="7" fillId="2" borderId="43" xfId="0" applyFont="1" applyFill="1" applyBorder="1" applyAlignment="1">
      <alignment vertical="center" wrapText="1"/>
    </xf>
    <xf numFmtId="0" fontId="7" fillId="2" borderId="51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left" vertical="center" wrapText="1"/>
    </xf>
    <xf numFmtId="0" fontId="10" fillId="7" borderId="36" xfId="0" applyFont="1" applyFill="1" applyBorder="1" applyAlignment="1">
      <alignment horizontal="center" vertical="center"/>
    </xf>
    <xf numFmtId="0" fontId="13" fillId="7" borderId="43" xfId="0" applyFont="1" applyFill="1" applyBorder="1" applyAlignment="1">
      <alignment horizontal="right" vertical="center" wrapText="1"/>
    </xf>
    <xf numFmtId="16" fontId="10" fillId="6" borderId="24" xfId="0" applyNumberFormat="1" applyFont="1" applyFill="1" applyBorder="1" applyAlignment="1">
      <alignment horizontal="center"/>
    </xf>
    <xf numFmtId="0" fontId="10" fillId="6" borderId="0" xfId="0" applyFont="1" applyFill="1" applyBorder="1" applyAlignment="1">
      <alignment wrapText="1"/>
    </xf>
    <xf numFmtId="0" fontId="10" fillId="6" borderId="36" xfId="0" applyFont="1" applyFill="1" applyBorder="1" applyAlignment="1">
      <alignment horizontal="center"/>
    </xf>
    <xf numFmtId="0" fontId="10" fillId="6" borderId="48" xfId="0" applyFont="1" applyFill="1" applyBorder="1" applyAlignment="1">
      <alignment wrapText="1"/>
    </xf>
    <xf numFmtId="0" fontId="10" fillId="6" borderId="21" xfId="0" applyFont="1" applyFill="1" applyBorder="1" applyAlignment="1">
      <alignment horizontal="center"/>
    </xf>
    <xf numFmtId="175" fontId="7" fillId="2" borderId="52" xfId="15" applyNumberFormat="1" applyFont="1" applyFill="1" applyBorder="1" applyAlignment="1">
      <alignment horizontal="right" vertical="center"/>
    </xf>
    <xf numFmtId="175" fontId="11" fillId="6" borderId="40" xfId="15" applyNumberFormat="1" applyFont="1" applyFill="1" applyBorder="1" applyAlignment="1">
      <alignment horizontal="right" vertical="center"/>
    </xf>
    <xf numFmtId="175" fontId="11" fillId="6" borderId="17" xfId="15" applyNumberFormat="1" applyFont="1" applyFill="1" applyBorder="1" applyAlignment="1">
      <alignment horizontal="right" vertical="center"/>
    </xf>
    <xf numFmtId="175" fontId="10" fillId="6" borderId="5" xfId="15" applyNumberFormat="1" applyFont="1" applyFill="1" applyBorder="1" applyAlignment="1">
      <alignment horizontal="right" vertical="center"/>
    </xf>
    <xf numFmtId="175" fontId="10" fillId="6" borderId="51" xfId="15" applyNumberFormat="1" applyFont="1" applyFill="1" applyBorder="1" applyAlignment="1">
      <alignment horizontal="right"/>
    </xf>
    <xf numFmtId="175" fontId="10" fillId="6" borderId="35" xfId="15" applyNumberFormat="1" applyFont="1" applyFill="1" applyBorder="1" applyAlignment="1">
      <alignment horizontal="right"/>
    </xf>
    <xf numFmtId="175" fontId="10" fillId="6" borderId="17" xfId="15" applyNumberFormat="1" applyFont="1" applyFill="1" applyBorder="1" applyAlignment="1">
      <alignment horizontal="right"/>
    </xf>
    <xf numFmtId="175" fontId="7" fillId="6" borderId="36" xfId="15" applyNumberFormat="1" applyFont="1" applyFill="1" applyBorder="1" applyAlignment="1">
      <alignment horizontal="right" vertical="center"/>
    </xf>
    <xf numFmtId="175" fontId="11" fillId="2" borderId="43" xfId="15" applyNumberFormat="1" applyFont="1" applyFill="1" applyBorder="1" applyAlignment="1">
      <alignment horizontal="right" vertical="center"/>
    </xf>
    <xf numFmtId="175" fontId="10" fillId="6" borderId="40" xfId="15" applyNumberFormat="1" applyFont="1" applyFill="1" applyBorder="1" applyAlignment="1">
      <alignment horizontal="right"/>
    </xf>
    <xf numFmtId="175" fontId="7" fillId="2" borderId="43" xfId="15" applyNumberFormat="1" applyFont="1" applyFill="1" applyBorder="1" applyAlignment="1">
      <alignment horizontal="right" vertical="center"/>
    </xf>
    <xf numFmtId="175" fontId="11" fillId="6" borderId="52" xfId="15" applyNumberFormat="1" applyFont="1" applyFill="1" applyBorder="1" applyAlignment="1">
      <alignment horizontal="right" vertical="center"/>
    </xf>
    <xf numFmtId="175" fontId="11" fillId="6" borderId="45" xfId="15" applyNumberFormat="1" applyFont="1" applyFill="1" applyBorder="1" applyAlignment="1">
      <alignment horizontal="right" vertical="center"/>
    </xf>
    <xf numFmtId="175" fontId="10" fillId="6" borderId="17" xfId="15" applyNumberFormat="1" applyFont="1" applyFill="1" applyBorder="1" applyAlignment="1" applyProtection="1">
      <alignment horizontal="right" wrapText="1"/>
      <protection locked="0"/>
    </xf>
    <xf numFmtId="175" fontId="12" fillId="5" borderId="35" xfId="15" applyNumberFormat="1" applyFont="1" applyFill="1" applyBorder="1" applyAlignment="1" applyProtection="1">
      <alignment horizontal="right" wrapText="1"/>
      <protection locked="0"/>
    </xf>
    <xf numFmtId="175" fontId="7" fillId="3" borderId="43" xfId="15" applyNumberFormat="1" applyFont="1" applyFill="1" applyBorder="1" applyAlignment="1">
      <alignment horizontal="right" vertical="center"/>
    </xf>
    <xf numFmtId="0" fontId="12" fillId="6" borderId="36" xfId="0" applyFont="1" applyFill="1" applyBorder="1" applyAlignment="1">
      <alignment horizontal="center"/>
    </xf>
    <xf numFmtId="175" fontId="12" fillId="6" borderId="36" xfId="15" applyNumberFormat="1" applyFont="1" applyFill="1" applyBorder="1" applyAlignment="1">
      <alignment horizontal="right"/>
    </xf>
    <xf numFmtId="0" fontId="10" fillId="6" borderId="50" xfId="0" applyFont="1" applyFill="1" applyBorder="1" applyAlignment="1">
      <alignment wrapText="1"/>
    </xf>
    <xf numFmtId="0" fontId="10" fillId="6" borderId="24" xfId="0" applyFont="1" applyFill="1" applyBorder="1" applyAlignment="1">
      <alignment wrapText="1"/>
    </xf>
    <xf numFmtId="175" fontId="11" fillId="6" borderId="5" xfId="15" applyNumberFormat="1" applyFont="1" applyFill="1" applyBorder="1" applyAlignment="1">
      <alignment horizontal="right" vertical="center"/>
    </xf>
    <xf numFmtId="175" fontId="11" fillId="6" borderId="24" xfId="15" applyNumberFormat="1" applyFont="1" applyFill="1" applyBorder="1" applyAlignment="1">
      <alignment horizontal="right" vertical="center"/>
    </xf>
    <xf numFmtId="0" fontId="10" fillId="6" borderId="5" xfId="0" applyFont="1" applyFill="1" applyBorder="1" applyAlignment="1">
      <alignment horizontal="center"/>
    </xf>
    <xf numFmtId="175" fontId="7" fillId="6" borderId="43" xfId="15" applyNumberFormat="1" applyFont="1" applyFill="1" applyBorder="1" applyAlignment="1">
      <alignment horizontal="right" vertical="center"/>
    </xf>
    <xf numFmtId="0" fontId="12" fillId="6" borderId="36" xfId="0" applyFont="1" applyFill="1" applyBorder="1" applyAlignment="1">
      <alignment wrapText="1"/>
    </xf>
    <xf numFmtId="175" fontId="10" fillId="6" borderId="12" xfId="15" applyNumberFormat="1" applyFont="1" applyFill="1" applyBorder="1" applyAlignment="1">
      <alignment horizontal="right"/>
    </xf>
    <xf numFmtId="0" fontId="7" fillId="6" borderId="48" xfId="0" applyFont="1" applyFill="1" applyBorder="1" applyAlignment="1">
      <alignment wrapText="1"/>
    </xf>
    <xf numFmtId="175" fontId="7" fillId="5" borderId="36" xfId="15" applyNumberFormat="1" applyFont="1" applyFill="1" applyBorder="1" applyAlignment="1">
      <alignment horizontal="right" vertical="center"/>
    </xf>
    <xf numFmtId="0" fontId="7" fillId="5" borderId="0" xfId="0" applyFont="1" applyFill="1" applyBorder="1" applyAlignment="1">
      <alignment horizontal="center" vertical="center" wrapText="1"/>
    </xf>
    <xf numFmtId="0" fontId="12" fillId="5" borderId="36" xfId="0" applyFont="1" applyFill="1" applyBorder="1" applyAlignment="1">
      <alignment vertical="center" wrapText="1"/>
    </xf>
    <xf numFmtId="175" fontId="7" fillId="5" borderId="43" xfId="15" applyNumberFormat="1" applyFont="1" applyFill="1" applyBorder="1" applyAlignment="1">
      <alignment horizontal="right" vertical="center"/>
    </xf>
    <xf numFmtId="43" fontId="0" fillId="0" borderId="0" xfId="15" applyAlignment="1">
      <alignment/>
    </xf>
    <xf numFmtId="175" fontId="10" fillId="6" borderId="35" xfId="15" applyNumberFormat="1" applyFont="1" applyFill="1" applyBorder="1" applyAlignment="1">
      <alignment/>
    </xf>
    <xf numFmtId="175" fontId="10" fillId="6" borderId="17" xfId="15" applyNumberFormat="1" applyFont="1" applyFill="1" applyBorder="1" applyAlignment="1">
      <alignment/>
    </xf>
    <xf numFmtId="175" fontId="10" fillId="6" borderId="46" xfId="15" applyNumberFormat="1" applyFont="1" applyFill="1" applyBorder="1" applyAlignment="1">
      <alignment/>
    </xf>
    <xf numFmtId="175" fontId="10" fillId="6" borderId="46" xfId="15" applyNumberFormat="1" applyFont="1" applyFill="1" applyBorder="1" applyAlignment="1" applyProtection="1">
      <alignment wrapText="1"/>
      <protection locked="0"/>
    </xf>
    <xf numFmtId="175" fontId="10" fillId="6" borderId="17" xfId="15" applyNumberFormat="1" applyFont="1" applyFill="1" applyBorder="1" applyAlignment="1" applyProtection="1">
      <alignment wrapText="1"/>
      <protection locked="0"/>
    </xf>
    <xf numFmtId="175" fontId="10" fillId="0" borderId="17" xfId="15" applyNumberFormat="1" applyFont="1" applyBorder="1" applyAlignment="1">
      <alignment/>
    </xf>
    <xf numFmtId="175" fontId="10" fillId="0" borderId="27" xfId="15" applyNumberFormat="1" applyFont="1" applyBorder="1" applyAlignment="1" applyProtection="1">
      <alignment wrapText="1"/>
      <protection locked="0"/>
    </xf>
    <xf numFmtId="175" fontId="10" fillId="0" borderId="46" xfId="15" applyNumberFormat="1" applyFont="1" applyBorder="1" applyAlignment="1" applyProtection="1">
      <alignment wrapText="1"/>
      <protection locked="0"/>
    </xf>
    <xf numFmtId="175" fontId="10" fillId="0" borderId="57" xfId="15" applyNumberFormat="1" applyFont="1" applyBorder="1" applyAlignment="1" applyProtection="1">
      <alignment wrapText="1"/>
      <protection locked="0"/>
    </xf>
    <xf numFmtId="175" fontId="7" fillId="2" borderId="43" xfId="15" applyNumberFormat="1" applyFont="1" applyFill="1" applyBorder="1" applyAlignment="1">
      <alignment vertical="center"/>
    </xf>
    <xf numFmtId="175" fontId="7" fillId="2" borderId="36" xfId="15" applyNumberFormat="1" applyFont="1" applyFill="1" applyBorder="1" applyAlignment="1">
      <alignment vertical="center"/>
    </xf>
    <xf numFmtId="0" fontId="8" fillId="0" borderId="25" xfId="0" applyFont="1" applyBorder="1" applyAlignment="1" applyProtection="1">
      <alignment/>
      <protection locked="0"/>
    </xf>
    <xf numFmtId="0" fontId="8" fillId="0" borderId="18" xfId="0" applyFont="1" applyBorder="1" applyAlignment="1" applyProtection="1">
      <alignment/>
      <protection locked="0"/>
    </xf>
    <xf numFmtId="49" fontId="8" fillId="0" borderId="58" xfId="0" applyNumberFormat="1" applyFont="1" applyBorder="1" applyAlignment="1" applyProtection="1">
      <alignment horizontal="center"/>
      <protection locked="0"/>
    </xf>
    <xf numFmtId="0" fontId="8" fillId="0" borderId="45" xfId="0" applyFont="1" applyBorder="1" applyAlignment="1" applyProtection="1">
      <alignment horizontal="center"/>
      <protection locked="0"/>
    </xf>
    <xf numFmtId="3" fontId="6" fillId="6" borderId="12" xfId="0" applyNumberFormat="1" applyFont="1" applyFill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wrapText="1"/>
      <protection locked="0"/>
    </xf>
    <xf numFmtId="0" fontId="8" fillId="0" borderId="18" xfId="0" applyFont="1" applyBorder="1" applyAlignment="1" applyProtection="1">
      <alignment wrapText="1"/>
      <protection locked="0"/>
    </xf>
    <xf numFmtId="0" fontId="8" fillId="3" borderId="15" xfId="0" applyFont="1" applyFill="1" applyBorder="1" applyAlignment="1" applyProtection="1">
      <alignment/>
      <protection locked="0"/>
    </xf>
    <xf numFmtId="49" fontId="8" fillId="6" borderId="18" xfId="0" applyNumberFormat="1" applyFont="1" applyFill="1" applyBorder="1" applyAlignment="1" applyProtection="1">
      <alignment horizontal="center"/>
      <protection locked="0"/>
    </xf>
    <xf numFmtId="0" fontId="8" fillId="6" borderId="16" xfId="0" applyFont="1" applyFill="1" applyBorder="1" applyAlignment="1" applyProtection="1">
      <alignment horizontal="center"/>
      <protection locked="0"/>
    </xf>
    <xf numFmtId="175" fontId="10" fillId="6" borderId="16" xfId="15" applyNumberFormat="1" applyFont="1" applyFill="1" applyBorder="1" applyAlignment="1">
      <alignment horizontal="left"/>
    </xf>
    <xf numFmtId="175" fontId="7" fillId="2" borderId="36" xfId="15" applyNumberFormat="1" applyFont="1" applyFill="1" applyBorder="1" applyAlignment="1">
      <alignment horizontal="center" vertical="center"/>
    </xf>
    <xf numFmtId="0" fontId="1" fillId="3" borderId="51" xfId="0" applyFont="1" applyFill="1" applyBorder="1" applyAlignment="1">
      <alignment/>
    </xf>
    <xf numFmtId="0" fontId="1" fillId="3" borderId="52" xfId="0" applyFont="1" applyFill="1" applyBorder="1" applyAlignment="1">
      <alignment/>
    </xf>
    <xf numFmtId="0" fontId="0" fillId="3" borderId="51" xfId="0" applyFont="1" applyFill="1" applyBorder="1" applyAlignment="1">
      <alignment horizontal="center"/>
    </xf>
    <xf numFmtId="0" fontId="0" fillId="3" borderId="51" xfId="0" applyFont="1" applyFill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46" xfId="0" applyFont="1" applyBorder="1" applyAlignment="1">
      <alignment/>
    </xf>
    <xf numFmtId="0" fontId="0" fillId="0" borderId="17" xfId="0" applyFont="1" applyBorder="1" applyAlignment="1">
      <alignment wrapText="1"/>
    </xf>
    <xf numFmtId="0" fontId="1" fillId="3" borderId="17" xfId="0" applyFont="1" applyFill="1" applyBorder="1" applyAlignment="1">
      <alignment/>
    </xf>
    <xf numFmtId="0" fontId="1" fillId="3" borderId="46" xfId="0" applyFont="1" applyFill="1" applyBorder="1" applyAlignment="1">
      <alignment/>
    </xf>
    <xf numFmtId="0" fontId="0" fillId="3" borderId="17" xfId="0" applyFont="1" applyFill="1" applyBorder="1" applyAlignment="1">
      <alignment horizontal="center"/>
    </xf>
    <xf numFmtId="0" fontId="0" fillId="3" borderId="17" xfId="0" applyFont="1" applyFill="1" applyBorder="1" applyAlignment="1">
      <alignment wrapText="1"/>
    </xf>
    <xf numFmtId="0" fontId="0" fillId="3" borderId="17" xfId="0" applyFont="1" applyFill="1" applyBorder="1" applyAlignment="1">
      <alignment/>
    </xf>
    <xf numFmtId="0" fontId="0" fillId="6" borderId="17" xfId="0" applyFont="1" applyFill="1" applyBorder="1" applyAlignment="1">
      <alignment horizontal="center"/>
    </xf>
    <xf numFmtId="0" fontId="0" fillId="2" borderId="44" xfId="0" applyFont="1" applyFill="1" applyBorder="1" applyAlignment="1">
      <alignment/>
    </xf>
    <xf numFmtId="0" fontId="0" fillId="2" borderId="48" xfId="0" applyFont="1" applyFill="1" applyBorder="1" applyAlignment="1">
      <alignment vertical="center"/>
    </xf>
    <xf numFmtId="0" fontId="1" fillId="2" borderId="43" xfId="0" applyFont="1" applyFill="1" applyBorder="1" applyAlignment="1">
      <alignment vertical="center"/>
    </xf>
    <xf numFmtId="175" fontId="0" fillId="0" borderId="46" xfId="15" applyNumberFormat="1" applyFont="1" applyBorder="1" applyAlignment="1" applyProtection="1">
      <alignment wrapText="1"/>
      <protection locked="0"/>
    </xf>
    <xf numFmtId="175" fontId="0" fillId="0" borderId="35" xfId="15" applyNumberFormat="1" applyFont="1" applyBorder="1" applyAlignment="1" applyProtection="1">
      <alignment wrapText="1"/>
      <protection locked="0"/>
    </xf>
    <xf numFmtId="175" fontId="1" fillId="3" borderId="17" xfId="15" applyNumberFormat="1" applyFont="1" applyFill="1" applyBorder="1" applyAlignment="1">
      <alignment/>
    </xf>
    <xf numFmtId="0" fontId="1" fillId="0" borderId="43" xfId="0" applyFont="1" applyBorder="1" applyAlignment="1">
      <alignment horizontal="center" vertical="center"/>
    </xf>
    <xf numFmtId="175" fontId="10" fillId="6" borderId="35" xfId="0" applyNumberFormat="1" applyFont="1" applyFill="1" applyBorder="1" applyAlignment="1" applyProtection="1">
      <alignment horizontal="right" wrapText="1"/>
      <protection locked="0"/>
    </xf>
    <xf numFmtId="175" fontId="10" fillId="6" borderId="17" xfId="0" applyNumberFormat="1" applyFont="1" applyFill="1" applyBorder="1" applyAlignment="1">
      <alignment horizontal="right"/>
    </xf>
    <xf numFmtId="175" fontId="7" fillId="3" borderId="43" xfId="0" applyNumberFormat="1" applyFont="1" applyFill="1" applyBorder="1" applyAlignment="1">
      <alignment horizontal="right" vertical="center"/>
    </xf>
    <xf numFmtId="175" fontId="10" fillId="6" borderId="46" xfId="0" applyNumberFormat="1" applyFont="1" applyFill="1" applyBorder="1" applyAlignment="1">
      <alignment horizontal="right"/>
    </xf>
    <xf numFmtId="175" fontId="7" fillId="2" borderId="43" xfId="0" applyNumberFormat="1" applyFont="1" applyFill="1" applyBorder="1" applyAlignment="1">
      <alignment horizontal="right" vertical="center"/>
    </xf>
    <xf numFmtId="175" fontId="10" fillId="6" borderId="17" xfId="0" applyNumberFormat="1" applyFont="1" applyFill="1" applyBorder="1" applyAlignment="1" applyProtection="1">
      <alignment horizontal="right" wrapText="1"/>
      <protection locked="0"/>
    </xf>
    <xf numFmtId="175" fontId="10" fillId="6" borderId="35" xfId="0" applyNumberFormat="1" applyFont="1" applyFill="1" applyBorder="1" applyAlignment="1">
      <alignment horizontal="right"/>
    </xf>
    <xf numFmtId="175" fontId="10" fillId="6" borderId="47" xfId="0" applyNumberFormat="1" applyFont="1" applyFill="1" applyBorder="1" applyAlignment="1" applyProtection="1">
      <alignment horizontal="right" wrapText="1"/>
      <protection locked="0"/>
    </xf>
    <xf numFmtId="175" fontId="12" fillId="2" borderId="36" xfId="0" applyNumberFormat="1" applyFont="1" applyFill="1" applyBorder="1" applyAlignment="1">
      <alignment horizontal="right" vertical="center"/>
    </xf>
    <xf numFmtId="175" fontId="12" fillId="2" borderId="35" xfId="0" applyNumberFormat="1" applyFont="1" applyFill="1" applyBorder="1" applyAlignment="1">
      <alignment horizontal="right" vertical="center"/>
    </xf>
    <xf numFmtId="175" fontId="12" fillId="2" borderId="17" xfId="0" applyNumberFormat="1" applyFont="1" applyFill="1" applyBorder="1" applyAlignment="1">
      <alignment horizontal="right" vertical="center"/>
    </xf>
    <xf numFmtId="175" fontId="10" fillId="6" borderId="45" xfId="0" applyNumberFormat="1" applyFont="1" applyFill="1" applyBorder="1" applyAlignment="1">
      <alignment horizontal="right" vertical="center"/>
    </xf>
    <xf numFmtId="175" fontId="11" fillId="8" borderId="16" xfId="0" applyNumberFormat="1" applyFont="1" applyFill="1" applyBorder="1" applyAlignment="1">
      <alignment horizontal="right" vertical="center"/>
    </xf>
    <xf numFmtId="175" fontId="11" fillId="8" borderId="46" xfId="0" applyNumberFormat="1" applyFont="1" applyFill="1" applyBorder="1" applyAlignment="1">
      <alignment horizontal="right" vertical="center"/>
    </xf>
    <xf numFmtId="175" fontId="10" fillId="6" borderId="12" xfId="0" applyNumberFormat="1" applyFont="1" applyFill="1" applyBorder="1" applyAlignment="1">
      <alignment horizontal="right"/>
    </xf>
    <xf numFmtId="175" fontId="10" fillId="6" borderId="55" xfId="0" applyNumberFormat="1" applyFont="1" applyFill="1" applyBorder="1" applyAlignment="1">
      <alignment horizontal="right"/>
    </xf>
    <xf numFmtId="175" fontId="10" fillId="6" borderId="47" xfId="0" applyNumberFormat="1" applyFont="1" applyFill="1" applyBorder="1" applyAlignment="1">
      <alignment horizontal="right"/>
    </xf>
    <xf numFmtId="175" fontId="11" fillId="8" borderId="43" xfId="0" applyNumberFormat="1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center"/>
    </xf>
    <xf numFmtId="0" fontId="12" fillId="2" borderId="53" xfId="0" applyFont="1" applyFill="1" applyBorder="1" applyAlignment="1">
      <alignment vertical="center" wrapText="1"/>
    </xf>
    <xf numFmtId="175" fontId="7" fillId="2" borderId="53" xfId="0" applyNumberFormat="1" applyFont="1" applyFill="1" applyBorder="1" applyAlignment="1">
      <alignment horizontal="right" vertical="center"/>
    </xf>
    <xf numFmtId="0" fontId="10" fillId="0" borderId="59" xfId="0" applyFont="1" applyBorder="1" applyAlignment="1">
      <alignment horizontal="center"/>
    </xf>
    <xf numFmtId="0" fontId="10" fillId="8" borderId="60" xfId="0" applyFont="1" applyFill="1" applyBorder="1" applyAlignment="1">
      <alignment horizontal="center"/>
    </xf>
    <xf numFmtId="0" fontId="10" fillId="8" borderId="24" xfId="0" applyFont="1" applyFill="1" applyBorder="1" applyAlignment="1">
      <alignment wrapText="1"/>
    </xf>
    <xf numFmtId="0" fontId="10" fillId="6" borderId="17" xfId="0" applyFont="1" applyFill="1" applyBorder="1" applyAlignment="1">
      <alignment wrapText="1"/>
    </xf>
    <xf numFmtId="0" fontId="10" fillId="8" borderId="17" xfId="0" applyFont="1" applyFill="1" applyBorder="1" applyAlignment="1">
      <alignment wrapText="1"/>
    </xf>
    <xf numFmtId="0" fontId="10" fillId="8" borderId="5" xfId="0" applyFont="1" applyFill="1" applyBorder="1" applyAlignment="1">
      <alignment wrapText="1"/>
    </xf>
    <xf numFmtId="175" fontId="10" fillId="6" borderId="24" xfId="0" applyNumberFormat="1" applyFont="1" applyFill="1" applyBorder="1" applyAlignment="1">
      <alignment horizontal="right"/>
    </xf>
    <xf numFmtId="175" fontId="10" fillId="8" borderId="5" xfId="0" applyNumberFormat="1" applyFont="1" applyFill="1" applyBorder="1" applyAlignment="1">
      <alignment horizontal="right"/>
    </xf>
    <xf numFmtId="173" fontId="6" fillId="2" borderId="17" xfId="0" applyNumberFormat="1" applyFont="1" applyFill="1" applyBorder="1" applyAlignment="1" applyProtection="1">
      <alignment horizontal="center" vertical="center"/>
      <protection hidden="1"/>
    </xf>
    <xf numFmtId="0" fontId="10" fillId="8" borderId="49" xfId="0" applyFont="1" applyFill="1" applyBorder="1" applyAlignment="1">
      <alignment horizontal="center"/>
    </xf>
    <xf numFmtId="0" fontId="10" fillId="6" borderId="12" xfId="0" applyFont="1" applyFill="1" applyBorder="1" applyAlignment="1">
      <alignment wrapText="1"/>
    </xf>
    <xf numFmtId="0" fontId="10" fillId="6" borderId="21" xfId="0" applyFont="1" applyFill="1" applyBorder="1" applyAlignment="1">
      <alignment wrapText="1"/>
    </xf>
    <xf numFmtId="0" fontId="12" fillId="6" borderId="36" xfId="0" applyFont="1" applyFill="1" applyBorder="1" applyAlignment="1">
      <alignment horizontal="center" vertical="center"/>
    </xf>
    <xf numFmtId="0" fontId="12" fillId="6" borderId="43" xfId="0" applyFont="1" applyFill="1" applyBorder="1" applyAlignment="1">
      <alignment vertical="center" wrapText="1"/>
    </xf>
    <xf numFmtId="175" fontId="12" fillId="6" borderId="36" xfId="0" applyNumberFormat="1" applyFont="1" applyFill="1" applyBorder="1" applyAlignment="1">
      <alignment horizontal="right" vertical="center"/>
    </xf>
    <xf numFmtId="175" fontId="12" fillId="6" borderId="44" xfId="0" applyNumberFormat="1" applyFont="1" applyFill="1" applyBorder="1" applyAlignment="1">
      <alignment horizontal="right" vertical="center"/>
    </xf>
    <xf numFmtId="49" fontId="8" fillId="9" borderId="18" xfId="0" applyNumberFormat="1" applyFont="1" applyFill="1" applyBorder="1" applyAlignment="1" applyProtection="1">
      <alignment horizontal="center" wrapText="1"/>
      <protection locked="0"/>
    </xf>
    <xf numFmtId="0" fontId="8" fillId="9" borderId="15" xfId="0" applyFont="1" applyFill="1" applyBorder="1" applyAlignment="1" applyProtection="1">
      <alignment wrapText="1"/>
      <protection locked="0"/>
    </xf>
    <xf numFmtId="0" fontId="8" fillId="9" borderId="16" xfId="0" applyFont="1" applyFill="1" applyBorder="1" applyAlignment="1" applyProtection="1">
      <alignment horizontal="center" wrapText="1"/>
      <protection locked="0"/>
    </xf>
    <xf numFmtId="0" fontId="8" fillId="0" borderId="59" xfId="0" applyFont="1" applyBorder="1" applyAlignment="1" applyProtection="1">
      <alignment horizontal="center"/>
      <protection locked="0"/>
    </xf>
    <xf numFmtId="0" fontId="8" fillId="0" borderId="49" xfId="0" applyFont="1" applyBorder="1" applyAlignment="1" applyProtection="1">
      <alignment horizontal="center"/>
      <protection locked="0"/>
    </xf>
    <xf numFmtId="49" fontId="8" fillId="0" borderId="14" xfId="0" applyNumberFormat="1" applyFont="1" applyBorder="1" applyAlignment="1" applyProtection="1">
      <alignment horizontal="center"/>
      <protection locked="0"/>
    </xf>
    <xf numFmtId="3" fontId="8" fillId="9" borderId="12" xfId="0" applyNumberFormat="1" applyFont="1" applyFill="1" applyBorder="1" applyAlignment="1" applyProtection="1">
      <alignment wrapText="1"/>
      <protection locked="0"/>
    </xf>
    <xf numFmtId="3" fontId="8" fillId="6" borderId="12" xfId="0" applyNumberFormat="1" applyFont="1" applyFill="1" applyBorder="1" applyAlignment="1" applyProtection="1">
      <alignment wrapText="1"/>
      <protection locked="0"/>
    </xf>
    <xf numFmtId="0" fontId="8" fillId="0" borderId="37" xfId="0" applyFont="1" applyBorder="1" applyAlignment="1" applyProtection="1">
      <alignment wrapText="1"/>
      <protection locked="0"/>
    </xf>
    <xf numFmtId="0" fontId="8" fillId="6" borderId="11" xfId="0" applyFont="1" applyFill="1" applyBorder="1" applyAlignment="1" applyProtection="1">
      <alignment horizontal="center"/>
      <protection locked="0"/>
    </xf>
    <xf numFmtId="173" fontId="6" fillId="2" borderId="36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wrapText="1"/>
      <protection locked="0"/>
    </xf>
    <xf numFmtId="3" fontId="8" fillId="6" borderId="17" xfId="0" applyNumberFormat="1" applyFont="1" applyFill="1" applyBorder="1" applyAlignment="1" applyProtection="1">
      <alignment/>
      <protection hidden="1"/>
    </xf>
    <xf numFmtId="0" fontId="10" fillId="0" borderId="33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2" fillId="0" borderId="47" xfId="0" applyFont="1" applyBorder="1" applyAlignment="1">
      <alignment wrapText="1"/>
    </xf>
    <xf numFmtId="175" fontId="0" fillId="0" borderId="0" xfId="0" applyNumberFormat="1" applyAlignment="1">
      <alignment/>
    </xf>
    <xf numFmtId="0" fontId="10" fillId="3" borderId="1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175" fontId="7" fillId="3" borderId="36" xfId="0" applyNumberFormat="1" applyFont="1" applyFill="1" applyBorder="1" applyAlignment="1">
      <alignment vertical="center"/>
    </xf>
    <xf numFmtId="175" fontId="10" fillId="3" borderId="1" xfId="0" applyNumberFormat="1" applyFont="1" applyFill="1" applyBorder="1" applyAlignment="1">
      <alignment vertical="center"/>
    </xf>
    <xf numFmtId="175" fontId="7" fillId="3" borderId="4" xfId="0" applyNumberFormat="1" applyFont="1" applyFill="1" applyBorder="1" applyAlignment="1">
      <alignment vertical="center"/>
    </xf>
    <xf numFmtId="175" fontId="10" fillId="0" borderId="10" xfId="0" applyNumberFormat="1" applyFont="1" applyBorder="1" applyAlignment="1">
      <alignment vertical="center"/>
    </xf>
    <xf numFmtId="175" fontId="12" fillId="6" borderId="23" xfId="0" applyNumberFormat="1" applyFont="1" applyFill="1" applyBorder="1" applyAlignment="1">
      <alignment vertical="center"/>
    </xf>
    <xf numFmtId="175" fontId="10" fillId="0" borderId="15" xfId="0" applyNumberFormat="1" applyFont="1" applyBorder="1" applyAlignment="1">
      <alignment vertical="center"/>
    </xf>
    <xf numFmtId="175" fontId="12" fillId="6" borderId="16" xfId="0" applyNumberFormat="1" applyFont="1" applyFill="1" applyBorder="1" applyAlignment="1">
      <alignment vertical="center"/>
    </xf>
    <xf numFmtId="175" fontId="10" fillId="0" borderId="14" xfId="0" applyNumberFormat="1" applyFont="1" applyBorder="1" applyAlignment="1">
      <alignment vertical="center"/>
    </xf>
    <xf numFmtId="175" fontId="12" fillId="6" borderId="20" xfId="0" applyNumberFormat="1" applyFont="1" applyFill="1" applyBorder="1" applyAlignment="1">
      <alignment vertical="center"/>
    </xf>
    <xf numFmtId="175" fontId="7" fillId="3" borderId="7" xfId="0" applyNumberFormat="1" applyFont="1" applyFill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175" fontId="1" fillId="3" borderId="51" xfId="15" applyNumberFormat="1" applyFont="1" applyFill="1" applyBorder="1" applyAlignment="1">
      <alignment vertical="top"/>
    </xf>
    <xf numFmtId="175" fontId="1" fillId="3" borderId="52" xfId="15" applyNumberFormat="1" applyFont="1" applyFill="1" applyBorder="1" applyAlignment="1">
      <alignment vertical="top"/>
    </xf>
    <xf numFmtId="175" fontId="0" fillId="0" borderId="17" xfId="15" applyNumberFormat="1" applyFont="1" applyBorder="1" applyAlignment="1">
      <alignment vertical="top"/>
    </xf>
    <xf numFmtId="175" fontId="0" fillId="0" borderId="17" xfId="15" applyNumberFormat="1" applyFont="1" applyBorder="1" applyAlignment="1" applyProtection="1">
      <alignment vertical="top" wrapText="1"/>
      <protection locked="0"/>
    </xf>
    <xf numFmtId="175" fontId="0" fillId="0" borderId="46" xfId="15" applyNumberFormat="1" applyFont="1" applyBorder="1" applyAlignment="1" applyProtection="1">
      <alignment vertical="top" wrapText="1"/>
      <protection locked="0"/>
    </xf>
    <xf numFmtId="175" fontId="1" fillId="3" borderId="40" xfId="15" applyNumberFormat="1" applyFont="1" applyFill="1" applyBorder="1" applyAlignment="1">
      <alignment vertical="top"/>
    </xf>
    <xf numFmtId="175" fontId="1" fillId="3" borderId="45" xfId="15" applyNumberFormat="1" applyFont="1" applyFill="1" applyBorder="1" applyAlignment="1">
      <alignment vertical="top"/>
    </xf>
    <xf numFmtId="175" fontId="0" fillId="0" borderId="27" xfId="15" applyNumberFormat="1" applyFont="1" applyBorder="1" applyAlignment="1" applyProtection="1">
      <alignment vertical="top" wrapText="1"/>
      <protection locked="0"/>
    </xf>
    <xf numFmtId="175" fontId="0" fillId="0" borderId="57" xfId="15" applyNumberFormat="1" applyFont="1" applyBorder="1" applyAlignment="1" applyProtection="1">
      <alignment vertical="top" wrapText="1"/>
      <protection locked="0"/>
    </xf>
    <xf numFmtId="175" fontId="0" fillId="0" borderId="35" xfId="15" applyNumberFormat="1" applyFont="1" applyBorder="1" applyAlignment="1">
      <alignment vertical="top"/>
    </xf>
    <xf numFmtId="175" fontId="0" fillId="0" borderId="35" xfId="15" applyNumberFormat="1" applyFont="1" applyBorder="1" applyAlignment="1" applyProtection="1">
      <alignment vertical="top" wrapText="1"/>
      <protection locked="0"/>
    </xf>
    <xf numFmtId="175" fontId="0" fillId="0" borderId="47" xfId="15" applyNumberFormat="1" applyFont="1" applyBorder="1" applyAlignment="1" applyProtection="1">
      <alignment vertical="top" wrapText="1"/>
      <protection locked="0"/>
    </xf>
    <xf numFmtId="175" fontId="1" fillId="3" borderId="17" xfId="15" applyNumberFormat="1" applyFont="1" applyFill="1" applyBorder="1" applyAlignment="1">
      <alignment vertical="top"/>
    </xf>
    <xf numFmtId="175" fontId="1" fillId="3" borderId="46" xfId="15" applyNumberFormat="1" applyFont="1" applyFill="1" applyBorder="1" applyAlignment="1">
      <alignment vertical="top"/>
    </xf>
    <xf numFmtId="0" fontId="1" fillId="0" borderId="36" xfId="0" applyFont="1" applyBorder="1" applyAlignment="1">
      <alignment vertical="center"/>
    </xf>
    <xf numFmtId="0" fontId="1" fillId="0" borderId="43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shrinkToFit="1"/>
    </xf>
    <xf numFmtId="0" fontId="1" fillId="0" borderId="43" xfId="0" applyFont="1" applyBorder="1" applyAlignment="1">
      <alignment horizontal="center"/>
    </xf>
    <xf numFmtId="0" fontId="1" fillId="0" borderId="36" xfId="0" applyFont="1" applyBorder="1" applyAlignment="1">
      <alignment horizontal="center" wrapText="1"/>
    </xf>
    <xf numFmtId="0" fontId="1" fillId="0" borderId="36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 shrinkToFit="1"/>
    </xf>
    <xf numFmtId="0" fontId="1" fillId="3" borderId="45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left" wrapText="1"/>
    </xf>
    <xf numFmtId="0" fontId="0" fillId="0" borderId="46" xfId="0" applyFont="1" applyBorder="1" applyAlignment="1">
      <alignment horizontal="center" shrinkToFit="1"/>
    </xf>
    <xf numFmtId="0" fontId="0" fillId="0" borderId="46" xfId="0" applyFont="1" applyBorder="1" applyAlignment="1">
      <alignment horizontal="center"/>
    </xf>
    <xf numFmtId="0" fontId="0" fillId="0" borderId="17" xfId="0" applyFont="1" applyBorder="1" applyAlignment="1">
      <alignment horizontal="left" wrapText="1"/>
    </xf>
    <xf numFmtId="175" fontId="0" fillId="0" borderId="17" xfId="15" applyNumberFormat="1" applyFont="1" applyFill="1" applyBorder="1" applyAlignment="1">
      <alignment/>
    </xf>
    <xf numFmtId="175" fontId="1" fillId="6" borderId="17" xfId="15" applyNumberFormat="1" applyFont="1" applyFill="1" applyBorder="1" applyAlignment="1">
      <alignment/>
    </xf>
    <xf numFmtId="0" fontId="1" fillId="3" borderId="4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wrapText="1"/>
    </xf>
    <xf numFmtId="0" fontId="1" fillId="3" borderId="17" xfId="0" applyFont="1" applyFill="1" applyBorder="1" applyAlignment="1">
      <alignment horizontal="right"/>
    </xf>
    <xf numFmtId="0" fontId="0" fillId="0" borderId="17" xfId="0" applyFont="1" applyBorder="1" applyAlignment="1">
      <alignment/>
    </xf>
    <xf numFmtId="0" fontId="1" fillId="0" borderId="4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1" fillId="3" borderId="35" xfId="0" applyFont="1" applyFill="1" applyBorder="1" applyAlignment="1">
      <alignment horizontal="right"/>
    </xf>
    <xf numFmtId="0" fontId="0" fillId="0" borderId="35" xfId="0" applyFont="1" applyBorder="1" applyAlignment="1">
      <alignment horizontal="right"/>
    </xf>
    <xf numFmtId="3" fontId="0" fillId="0" borderId="17" xfId="0" applyNumberFormat="1" applyFont="1" applyBorder="1" applyAlignment="1" applyProtection="1">
      <alignment horizontal="right" wrapText="1"/>
      <protection locked="0"/>
    </xf>
    <xf numFmtId="0" fontId="1" fillId="2" borderId="43" xfId="0" applyFont="1" applyFill="1" applyBorder="1" applyAlignment="1">
      <alignment horizontal="right" vertical="center"/>
    </xf>
    <xf numFmtId="175" fontId="1" fillId="2" borderId="36" xfId="15" applyNumberFormat="1" applyFont="1" applyFill="1" applyBorder="1" applyAlignment="1">
      <alignment vertical="center"/>
    </xf>
    <xf numFmtId="175" fontId="10" fillId="6" borderId="17" xfId="0" applyNumberFormat="1" applyFont="1" applyFill="1" applyBorder="1" applyAlignment="1" applyProtection="1">
      <alignment wrapText="1"/>
      <protection locked="0"/>
    </xf>
    <xf numFmtId="175" fontId="10" fillId="6" borderId="46" xfId="0" applyNumberFormat="1" applyFont="1" applyFill="1" applyBorder="1" applyAlignment="1" applyProtection="1">
      <alignment wrapText="1"/>
      <protection locked="0"/>
    </xf>
    <xf numFmtId="175" fontId="10" fillId="6" borderId="17" xfId="0" applyNumberFormat="1" applyFont="1" applyFill="1" applyBorder="1" applyAlignment="1">
      <alignment horizontal="right" vertical="center"/>
    </xf>
    <xf numFmtId="175" fontId="10" fillId="6" borderId="46" xfId="0" applyNumberFormat="1" applyFont="1" applyFill="1" applyBorder="1" applyAlignment="1">
      <alignment horizontal="right" vertical="center"/>
    </xf>
    <xf numFmtId="175" fontId="10" fillId="6" borderId="35" xfId="0" applyNumberFormat="1" applyFont="1" applyFill="1" applyBorder="1" applyAlignment="1">
      <alignment horizontal="right" vertical="center"/>
    </xf>
    <xf numFmtId="175" fontId="10" fillId="6" borderId="35" xfId="0" applyNumberFormat="1" applyFont="1" applyFill="1" applyBorder="1" applyAlignment="1" applyProtection="1">
      <alignment horizontal="right" vertical="center" wrapText="1"/>
      <protection locked="0"/>
    </xf>
    <xf numFmtId="175" fontId="10" fillId="6" borderId="17" xfId="0" applyNumberFormat="1" applyFont="1" applyFill="1" applyBorder="1" applyAlignment="1" applyProtection="1">
      <alignment vertical="center" wrapText="1"/>
      <protection locked="0"/>
    </xf>
    <xf numFmtId="175" fontId="10" fillId="6" borderId="46" xfId="0" applyNumberFormat="1" applyFont="1" applyFill="1" applyBorder="1" applyAlignment="1" applyProtection="1">
      <alignment vertical="center" wrapText="1"/>
      <protection locked="0"/>
    </xf>
    <xf numFmtId="175" fontId="10" fillId="6" borderId="47" xfId="0" applyNumberFormat="1" applyFont="1" applyFill="1" applyBorder="1" applyAlignment="1" applyProtection="1">
      <alignment vertical="center" wrapText="1"/>
      <protection locked="0"/>
    </xf>
    <xf numFmtId="175" fontId="10" fillId="6" borderId="42" xfId="0" applyNumberFormat="1" applyFont="1" applyFill="1" applyBorder="1" applyAlignment="1" applyProtection="1">
      <alignment wrapText="1"/>
      <protection locked="0"/>
    </xf>
    <xf numFmtId="175" fontId="10" fillId="8" borderId="5" xfId="0" applyNumberFormat="1" applyFont="1" applyFill="1" applyBorder="1" applyAlignment="1" applyProtection="1">
      <alignment wrapText="1"/>
      <protection locked="0"/>
    </xf>
    <xf numFmtId="0" fontId="10" fillId="0" borderId="59" xfId="0" applyFont="1" applyBorder="1" applyAlignment="1">
      <alignment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vertical="center"/>
    </xf>
    <xf numFmtId="0" fontId="6" fillId="0" borderId="44" xfId="0" applyFont="1" applyBorder="1" applyAlignment="1">
      <alignment horizontal="center"/>
    </xf>
    <xf numFmtId="0" fontId="12" fillId="3" borderId="59" xfId="0" applyFont="1" applyFill="1" applyBorder="1" applyAlignment="1">
      <alignment/>
    </xf>
    <xf numFmtId="0" fontId="12" fillId="0" borderId="61" xfId="0" applyFont="1" applyBorder="1" applyAlignment="1">
      <alignment/>
    </xf>
    <xf numFmtId="0" fontId="12" fillId="3" borderId="61" xfId="0" applyFont="1" applyFill="1" applyBorder="1" applyAlignment="1">
      <alignment/>
    </xf>
    <xf numFmtId="0" fontId="10" fillId="0" borderId="61" xfId="0" applyFont="1" applyBorder="1" applyAlignment="1">
      <alignment/>
    </xf>
    <xf numFmtId="0" fontId="10" fillId="0" borderId="62" xfId="0" applyFont="1" applyBorder="1" applyAlignment="1">
      <alignment/>
    </xf>
    <xf numFmtId="0" fontId="4" fillId="0" borderId="36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6" xfId="0" applyFont="1" applyFill="1" applyBorder="1" applyAlignment="1">
      <alignment vertical="center" wrapText="1"/>
    </xf>
    <xf numFmtId="0" fontId="4" fillId="0" borderId="36" xfId="0" applyFont="1" applyBorder="1" applyAlignment="1">
      <alignment horizontal="center" shrinkToFit="1"/>
    </xf>
    <xf numFmtId="0" fontId="4" fillId="0" borderId="36" xfId="0" applyFont="1" applyBorder="1" applyAlignment="1">
      <alignment horizontal="center"/>
    </xf>
    <xf numFmtId="0" fontId="4" fillId="0" borderId="43" xfId="0" applyFont="1" applyBorder="1" applyAlignment="1">
      <alignment horizontal="center" wrapText="1"/>
    </xf>
    <xf numFmtId="0" fontId="4" fillId="0" borderId="43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 shrinkToFit="1"/>
    </xf>
    <xf numFmtId="0" fontId="4" fillId="3" borderId="40" xfId="0" applyFont="1" applyFill="1" applyBorder="1" applyAlignment="1">
      <alignment horizontal="center"/>
    </xf>
    <xf numFmtId="0" fontId="4" fillId="3" borderId="45" xfId="0" applyFont="1" applyFill="1" applyBorder="1" applyAlignment="1">
      <alignment horizontal="left" wrapText="1"/>
    </xf>
    <xf numFmtId="0" fontId="4" fillId="0" borderId="17" xfId="0" applyFont="1" applyBorder="1" applyAlignment="1">
      <alignment horizontal="center" shrinkToFit="1"/>
    </xf>
    <xf numFmtId="0" fontId="14" fillId="0" borderId="17" xfId="0" applyFont="1" applyBorder="1" applyAlignment="1">
      <alignment horizontal="center"/>
    </xf>
    <xf numFmtId="0" fontId="14" fillId="2" borderId="46" xfId="0" applyFont="1" applyFill="1" applyBorder="1" applyAlignment="1">
      <alignment horizontal="left" wrapText="1"/>
    </xf>
    <xf numFmtId="0" fontId="14" fillId="0" borderId="46" xfId="0" applyFont="1" applyBorder="1" applyAlignment="1">
      <alignment horizontal="left" wrapText="1"/>
    </xf>
    <xf numFmtId="0" fontId="4" fillId="3" borderId="17" xfId="0" applyFont="1" applyFill="1" applyBorder="1" applyAlignment="1">
      <alignment horizontal="center"/>
    </xf>
    <xf numFmtId="0" fontId="4" fillId="3" borderId="46" xfId="0" applyFont="1" applyFill="1" applyBorder="1" applyAlignment="1">
      <alignment wrapText="1"/>
    </xf>
    <xf numFmtId="0" fontId="4" fillId="0" borderId="17" xfId="0" applyFont="1" applyBorder="1" applyAlignment="1">
      <alignment horizontal="center"/>
    </xf>
    <xf numFmtId="0" fontId="14" fillId="2" borderId="46" xfId="0" applyFont="1" applyFill="1" applyBorder="1" applyAlignment="1">
      <alignment wrapText="1"/>
    </xf>
    <xf numFmtId="175" fontId="14" fillId="0" borderId="46" xfId="0" applyNumberFormat="1" applyFont="1" applyBorder="1" applyAlignment="1" applyProtection="1">
      <alignment horizontal="center" wrapText="1"/>
      <protection locked="0"/>
    </xf>
    <xf numFmtId="175" fontId="14" fillId="6" borderId="46" xfId="0" applyNumberFormat="1" applyFont="1" applyFill="1" applyBorder="1" applyAlignment="1" applyProtection="1">
      <alignment horizontal="center" wrapText="1"/>
      <protection locked="0"/>
    </xf>
    <xf numFmtId="175" fontId="14" fillId="2" borderId="46" xfId="0" applyNumberFormat="1" applyFont="1" applyFill="1" applyBorder="1" applyAlignment="1" applyProtection="1">
      <alignment horizontal="center" wrapText="1"/>
      <protection locked="0"/>
    </xf>
    <xf numFmtId="0" fontId="4" fillId="0" borderId="35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6" borderId="17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vertical="center"/>
    </xf>
    <xf numFmtId="0" fontId="4" fillId="2" borderId="43" xfId="0" applyFont="1" applyFill="1" applyBorder="1" applyAlignment="1">
      <alignment vertical="center"/>
    </xf>
    <xf numFmtId="0" fontId="4" fillId="0" borderId="43" xfId="0" applyFont="1" applyFill="1" applyBorder="1" applyAlignment="1">
      <alignment horizontal="center" vertical="center" wrapText="1"/>
    </xf>
    <xf numFmtId="3" fontId="8" fillId="6" borderId="17" xfId="0" applyNumberFormat="1" applyFont="1" applyFill="1" applyBorder="1" applyAlignment="1" applyProtection="1">
      <alignment/>
      <protection locked="0"/>
    </xf>
    <xf numFmtId="0" fontId="14" fillId="0" borderId="55" xfId="0" applyFont="1" applyBorder="1" applyAlignment="1">
      <alignment horizontal="left" wrapText="1"/>
    </xf>
    <xf numFmtId="0" fontId="14" fillId="2" borderId="46" xfId="0" applyFont="1" applyFill="1" applyBorder="1" applyAlignment="1">
      <alignment/>
    </xf>
    <xf numFmtId="175" fontId="14" fillId="2" borderId="17" xfId="0" applyNumberFormat="1" applyFont="1" applyFill="1" applyBorder="1" applyAlignment="1" applyProtection="1">
      <alignment horizontal="center" wrapText="1"/>
      <protection locked="0"/>
    </xf>
    <xf numFmtId="175" fontId="12" fillId="3" borderId="17" xfId="0" applyNumberFormat="1" applyFont="1" applyFill="1" applyBorder="1" applyAlignment="1">
      <alignment horizontal="center"/>
    </xf>
    <xf numFmtId="175" fontId="10" fillId="0" borderId="46" xfId="0" applyNumberFormat="1" applyFont="1" applyBorder="1" applyAlignment="1" applyProtection="1">
      <alignment horizontal="center" wrapText="1"/>
      <protection locked="0"/>
    </xf>
    <xf numFmtId="175" fontId="12" fillId="6" borderId="17" xfId="0" applyNumberFormat="1" applyFont="1" applyFill="1" applyBorder="1" applyAlignment="1">
      <alignment horizontal="center"/>
    </xf>
    <xf numFmtId="175" fontId="10" fillId="6" borderId="17" xfId="0" applyNumberFormat="1" applyFont="1" applyFill="1" applyBorder="1" applyAlignment="1">
      <alignment horizontal="center"/>
    </xf>
    <xf numFmtId="175" fontId="10" fillId="0" borderId="35" xfId="0" applyNumberFormat="1" applyFont="1" applyBorder="1" applyAlignment="1" applyProtection="1">
      <alignment horizontal="center" wrapText="1"/>
      <protection locked="0"/>
    </xf>
    <xf numFmtId="175" fontId="10" fillId="6" borderId="35" xfId="0" applyNumberFormat="1" applyFont="1" applyFill="1" applyBorder="1" applyAlignment="1" applyProtection="1">
      <alignment horizontal="center" wrapText="1"/>
      <protection locked="0"/>
    </xf>
    <xf numFmtId="175" fontId="10" fillId="0" borderId="17" xfId="0" applyNumberFormat="1" applyFont="1" applyBorder="1" applyAlignment="1" applyProtection="1">
      <alignment horizontal="center" wrapText="1"/>
      <protection locked="0"/>
    </xf>
    <xf numFmtId="175" fontId="10" fillId="0" borderId="21" xfId="0" applyNumberFormat="1" applyFont="1" applyBorder="1" applyAlignment="1" applyProtection="1">
      <alignment horizontal="center" wrapText="1"/>
      <protection locked="0"/>
    </xf>
    <xf numFmtId="175" fontId="12" fillId="6" borderId="46" xfId="0" applyNumberFormat="1" applyFont="1" applyFill="1" applyBorder="1" applyAlignment="1">
      <alignment horizontal="center"/>
    </xf>
    <xf numFmtId="0" fontId="8" fillId="0" borderId="63" xfId="0" applyFont="1" applyBorder="1" applyAlignment="1" applyProtection="1">
      <alignment wrapText="1"/>
      <protection locked="0"/>
    </xf>
    <xf numFmtId="0" fontId="8" fillId="0" borderId="64" xfId="0" applyFont="1" applyBorder="1" applyAlignment="1" applyProtection="1">
      <alignment wrapText="1"/>
      <protection locked="0"/>
    </xf>
    <xf numFmtId="173" fontId="6" fillId="2" borderId="35" xfId="0" applyNumberFormat="1" applyFont="1" applyFill="1" applyBorder="1" applyAlignment="1" applyProtection="1">
      <alignment horizontal="center" vertical="center"/>
      <protection hidden="1"/>
    </xf>
    <xf numFmtId="175" fontId="4" fillId="3" borderId="35" xfId="0" applyNumberFormat="1" applyFont="1" applyFill="1" applyBorder="1" applyAlignment="1">
      <alignment horizontal="center"/>
    </xf>
    <xf numFmtId="175" fontId="4" fillId="3" borderId="17" xfId="0" applyNumberFormat="1" applyFont="1" applyFill="1" applyBorder="1" applyAlignment="1">
      <alignment horizontal="center"/>
    </xf>
    <xf numFmtId="175" fontId="14" fillId="2" borderId="17" xfId="0" applyNumberFormat="1" applyFont="1" applyFill="1" applyBorder="1" applyAlignment="1">
      <alignment horizontal="center"/>
    </xf>
    <xf numFmtId="175" fontId="14" fillId="2" borderId="46" xfId="0" applyNumberFormat="1" applyFont="1" applyFill="1" applyBorder="1" applyAlignment="1">
      <alignment horizontal="center"/>
    </xf>
    <xf numFmtId="175" fontId="4" fillId="2" borderId="17" xfId="0" applyNumberFormat="1" applyFont="1" applyFill="1" applyBorder="1" applyAlignment="1">
      <alignment horizontal="center"/>
    </xf>
    <xf numFmtId="175" fontId="14" fillId="0" borderId="17" xfId="0" applyNumberFormat="1" applyFont="1" applyBorder="1" applyAlignment="1">
      <alignment horizontal="center"/>
    </xf>
    <xf numFmtId="175" fontId="14" fillId="0" borderId="46" xfId="0" applyNumberFormat="1" applyFont="1" applyFill="1" applyBorder="1" applyAlignment="1">
      <alignment horizontal="center"/>
    </xf>
    <xf numFmtId="175" fontId="14" fillId="0" borderId="17" xfId="0" applyNumberFormat="1" applyFont="1" applyFill="1" applyBorder="1" applyAlignment="1">
      <alignment horizontal="center"/>
    </xf>
    <xf numFmtId="175" fontId="14" fillId="0" borderId="17" xfId="0" applyNumberFormat="1" applyFont="1" applyBorder="1" applyAlignment="1" applyProtection="1">
      <alignment horizontal="center" wrapText="1"/>
      <protection locked="0"/>
    </xf>
    <xf numFmtId="175" fontId="14" fillId="2" borderId="27" xfId="0" applyNumberFormat="1" applyFont="1" applyFill="1" applyBorder="1" applyAlignment="1" applyProtection="1">
      <alignment horizontal="center" wrapText="1"/>
      <protection locked="0"/>
    </xf>
    <xf numFmtId="175" fontId="14" fillId="2" borderId="57" xfId="0" applyNumberFormat="1" applyFont="1" applyFill="1" applyBorder="1" applyAlignment="1" applyProtection="1">
      <alignment horizontal="center" wrapText="1"/>
      <protection locked="0"/>
    </xf>
    <xf numFmtId="175" fontId="14" fillId="0" borderId="27" xfId="0" applyNumberFormat="1" applyFont="1" applyBorder="1" applyAlignment="1" applyProtection="1">
      <alignment horizontal="center" wrapText="1"/>
      <protection locked="0"/>
    </xf>
    <xf numFmtId="175" fontId="14" fillId="0" borderId="47" xfId="0" applyNumberFormat="1" applyFont="1" applyBorder="1" applyAlignment="1" applyProtection="1">
      <alignment horizontal="center" wrapText="1"/>
      <protection locked="0"/>
    </xf>
    <xf numFmtId="175" fontId="14" fillId="2" borderId="47" xfId="0" applyNumberFormat="1" applyFont="1" applyFill="1" applyBorder="1" applyAlignment="1" applyProtection="1">
      <alignment horizontal="center" wrapText="1"/>
      <protection locked="0"/>
    </xf>
    <xf numFmtId="175" fontId="14" fillId="6" borderId="17" xfId="0" applyNumberFormat="1" applyFont="1" applyFill="1" applyBorder="1" applyAlignment="1">
      <alignment horizontal="center"/>
    </xf>
    <xf numFmtId="175" fontId="14" fillId="6" borderId="27" xfId="0" applyNumberFormat="1" applyFont="1" applyFill="1" applyBorder="1" applyAlignment="1" applyProtection="1">
      <alignment horizontal="center" wrapText="1"/>
      <protection locked="0"/>
    </xf>
    <xf numFmtId="175" fontId="14" fillId="6" borderId="47" xfId="0" applyNumberFormat="1" applyFont="1" applyFill="1" applyBorder="1" applyAlignment="1" applyProtection="1">
      <alignment horizontal="center" wrapText="1"/>
      <protection locked="0"/>
    </xf>
    <xf numFmtId="175" fontId="14" fillId="6" borderId="17" xfId="0" applyNumberFormat="1" applyFont="1" applyFill="1" applyBorder="1" applyAlignment="1" applyProtection="1">
      <alignment horizontal="center" wrapText="1"/>
      <protection locked="0"/>
    </xf>
    <xf numFmtId="175" fontId="14" fillId="0" borderId="35" xfId="0" applyNumberFormat="1" applyFont="1" applyBorder="1" applyAlignment="1">
      <alignment horizontal="center"/>
    </xf>
    <xf numFmtId="175" fontId="14" fillId="0" borderId="35" xfId="0" applyNumberFormat="1" applyFont="1" applyBorder="1" applyAlignment="1" applyProtection="1">
      <alignment horizontal="center" wrapText="1"/>
      <protection locked="0"/>
    </xf>
    <xf numFmtId="175" fontId="14" fillId="2" borderId="35" xfId="0" applyNumberFormat="1" applyFont="1" applyFill="1" applyBorder="1" applyAlignment="1">
      <alignment horizontal="center"/>
    </xf>
    <xf numFmtId="175" fontId="14" fillId="2" borderId="35" xfId="0" applyNumberFormat="1" applyFont="1" applyFill="1" applyBorder="1" applyAlignment="1" applyProtection="1">
      <alignment horizontal="center" wrapText="1"/>
      <protection locked="0"/>
    </xf>
    <xf numFmtId="175" fontId="14" fillId="0" borderId="5" xfId="0" applyNumberFormat="1" applyFont="1" applyBorder="1" applyAlignment="1" applyProtection="1">
      <alignment horizontal="center" wrapText="1"/>
      <protection locked="0"/>
    </xf>
    <xf numFmtId="175" fontId="14" fillId="6" borderId="45" xfId="0" applyNumberFormat="1" applyFont="1" applyFill="1" applyBorder="1" applyAlignment="1" applyProtection="1">
      <alignment horizontal="center" wrapText="1"/>
      <protection locked="0"/>
    </xf>
    <xf numFmtId="175" fontId="14" fillId="0" borderId="45" xfId="0" applyNumberFormat="1" applyFont="1" applyBorder="1" applyAlignment="1" applyProtection="1">
      <alignment horizontal="center" wrapText="1"/>
      <protection locked="0"/>
    </xf>
    <xf numFmtId="175" fontId="4" fillId="2" borderId="36" xfId="0" applyNumberFormat="1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vertical="center"/>
    </xf>
    <xf numFmtId="0" fontId="13" fillId="2" borderId="50" xfId="0" applyFont="1" applyFill="1" applyBorder="1" applyAlignment="1">
      <alignment vertical="center" wrapText="1"/>
    </xf>
    <xf numFmtId="0" fontId="7" fillId="2" borderId="53" xfId="0" applyFont="1" applyFill="1" applyBorder="1" applyAlignment="1">
      <alignment horizontal="center" vertical="center"/>
    </xf>
    <xf numFmtId="175" fontId="7" fillId="2" borderId="5" xfId="0" applyNumberFormat="1" applyFont="1" applyFill="1" applyBorder="1" applyAlignment="1">
      <alignment vertical="center"/>
    </xf>
    <xf numFmtId="0" fontId="10" fillId="0" borderId="14" xfId="0" applyFont="1" applyBorder="1" applyAlignment="1">
      <alignment wrapText="1"/>
    </xf>
    <xf numFmtId="0" fontId="10" fillId="0" borderId="14" xfId="0" applyFont="1" applyBorder="1" applyAlignment="1">
      <alignment vertical="center"/>
    </xf>
    <xf numFmtId="175" fontId="12" fillId="6" borderId="33" xfId="0" applyNumberFormat="1" applyFont="1" applyFill="1" applyBorder="1" applyAlignment="1">
      <alignment vertical="center"/>
    </xf>
    <xf numFmtId="175" fontId="12" fillId="3" borderId="8" xfId="0" applyNumberFormat="1" applyFont="1" applyFill="1" applyBorder="1" applyAlignment="1">
      <alignment vertical="center"/>
    </xf>
    <xf numFmtId="0" fontId="10" fillId="3" borderId="65" xfId="0" applyFont="1" applyFill="1" applyBorder="1" applyAlignment="1" applyProtection="1">
      <alignment wrapText="1"/>
      <protection locked="0"/>
    </xf>
    <xf numFmtId="175" fontId="12" fillId="3" borderId="7" xfId="0" applyNumberFormat="1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54" xfId="0" applyFont="1" applyBorder="1" applyAlignment="1">
      <alignment vertical="center"/>
    </xf>
    <xf numFmtId="0" fontId="10" fillId="0" borderId="66" xfId="0" applyFont="1" applyBorder="1" applyAlignment="1">
      <alignment vertical="center"/>
    </xf>
    <xf numFmtId="175" fontId="1" fillId="2" borderId="67" xfId="15" applyNumberFormat="1" applyFont="1" applyFill="1" applyBorder="1" applyAlignment="1">
      <alignment vertical="center"/>
    </xf>
    <xf numFmtId="175" fontId="10" fillId="6" borderId="47" xfId="0" applyNumberFormat="1" applyFont="1" applyFill="1" applyBorder="1" applyAlignment="1">
      <alignment horizontal="right" vertical="center"/>
    </xf>
    <xf numFmtId="0" fontId="12" fillId="3" borderId="55" xfId="0" applyFont="1" applyFill="1" applyBorder="1" applyAlignment="1">
      <alignment vertical="center" wrapText="1"/>
    </xf>
    <xf numFmtId="175" fontId="7" fillId="3" borderId="53" xfId="0" applyNumberFormat="1" applyFont="1" applyFill="1" applyBorder="1" applyAlignment="1">
      <alignment horizontal="right" vertical="center"/>
    </xf>
    <xf numFmtId="0" fontId="12" fillId="2" borderId="43" xfId="0" applyFont="1" applyFill="1" applyBorder="1" applyAlignment="1">
      <alignment wrapText="1"/>
    </xf>
    <xf numFmtId="175" fontId="10" fillId="6" borderId="12" xfId="0" applyNumberFormat="1" applyFont="1" applyFill="1" applyBorder="1" applyAlignment="1">
      <alignment horizontal="right" vertical="center"/>
    </xf>
    <xf numFmtId="175" fontId="10" fillId="6" borderId="12" xfId="0" applyNumberFormat="1" applyFont="1" applyFill="1" applyBorder="1" applyAlignment="1" applyProtection="1">
      <alignment vertical="center" wrapText="1"/>
      <protection locked="0"/>
    </xf>
    <xf numFmtId="175" fontId="10" fillId="6" borderId="55" xfId="0" applyNumberFormat="1" applyFont="1" applyFill="1" applyBorder="1" applyAlignment="1" applyProtection="1">
      <alignment vertical="center" wrapText="1"/>
      <protection locked="0"/>
    </xf>
    <xf numFmtId="0" fontId="12" fillId="3" borderId="24" xfId="0" applyFont="1" applyFill="1" applyBorder="1" applyAlignment="1">
      <alignment horizontal="center" vertical="center"/>
    </xf>
    <xf numFmtId="0" fontId="12" fillId="3" borderId="68" xfId="0" applyFont="1" applyFill="1" applyBorder="1" applyAlignment="1">
      <alignment vertical="center" wrapText="1"/>
    </xf>
    <xf numFmtId="175" fontId="7" fillId="3" borderId="68" xfId="0" applyNumberFormat="1" applyFont="1" applyFill="1" applyBorder="1" applyAlignment="1">
      <alignment horizontal="right" vertical="center"/>
    </xf>
    <xf numFmtId="0" fontId="10" fillId="0" borderId="12" xfId="0" applyFont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17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 vertical="center"/>
    </xf>
    <xf numFmtId="175" fontId="10" fillId="8" borderId="12" xfId="0" applyNumberFormat="1" applyFont="1" applyFill="1" applyBorder="1" applyAlignment="1">
      <alignment horizontal="right"/>
    </xf>
    <xf numFmtId="175" fontId="10" fillId="8" borderId="12" xfId="0" applyNumberFormat="1" applyFont="1" applyFill="1" applyBorder="1" applyAlignment="1" applyProtection="1">
      <alignment wrapText="1"/>
      <protection locked="0"/>
    </xf>
    <xf numFmtId="0" fontId="4" fillId="0" borderId="43" xfId="0" applyFont="1" applyBorder="1" applyAlignment="1">
      <alignment horizontal="center" vertical="center"/>
    </xf>
    <xf numFmtId="0" fontId="4" fillId="2" borderId="48" xfId="0" applyFont="1" applyFill="1" applyBorder="1" applyAlignment="1">
      <alignment vertical="center"/>
    </xf>
    <xf numFmtId="0" fontId="4" fillId="2" borderId="43" xfId="0" applyFont="1" applyFill="1" applyBorder="1" applyAlignment="1">
      <alignment horizontal="right" vertical="center"/>
    </xf>
    <xf numFmtId="175" fontId="12" fillId="2" borderId="36" xfId="0" applyNumberFormat="1" applyFont="1" applyFill="1" applyBorder="1" applyAlignment="1">
      <alignment horizontal="center" vertical="center"/>
    </xf>
    <xf numFmtId="175" fontId="10" fillId="6" borderId="35" xfId="0" applyNumberFormat="1" applyFont="1" applyFill="1" applyBorder="1" applyAlignment="1">
      <alignment horizontal="center"/>
    </xf>
    <xf numFmtId="175" fontId="10" fillId="6" borderId="46" xfId="0" applyNumberFormat="1" applyFont="1" applyFill="1" applyBorder="1" applyAlignment="1">
      <alignment horizontal="center"/>
    </xf>
    <xf numFmtId="0" fontId="10" fillId="6" borderId="63" xfId="0" applyFont="1" applyFill="1" applyBorder="1" applyAlignment="1" applyProtection="1">
      <alignment vertical="center" wrapText="1"/>
      <protection locked="0"/>
    </xf>
    <xf numFmtId="9" fontId="13" fillId="7" borderId="36" xfId="17" applyFont="1" applyFill="1" applyBorder="1" applyAlignment="1">
      <alignment horizontal="center" vertical="center"/>
    </xf>
    <xf numFmtId="175" fontId="7" fillId="3" borderId="36" xfId="15" applyNumberFormat="1" applyFont="1" applyFill="1" applyBorder="1" applyAlignment="1">
      <alignment horizontal="right"/>
    </xf>
    <xf numFmtId="175" fontId="12" fillId="6" borderId="68" xfId="15" applyNumberFormat="1" applyFont="1" applyFill="1" applyBorder="1" applyAlignment="1">
      <alignment horizontal="right"/>
    </xf>
    <xf numFmtId="175" fontId="12" fillId="6" borderId="55" xfId="15" applyNumberFormat="1" applyFont="1" applyFill="1" applyBorder="1" applyAlignment="1">
      <alignment horizontal="right"/>
    </xf>
    <xf numFmtId="175" fontId="12" fillId="6" borderId="17" xfId="15" applyNumberFormat="1" applyFont="1" applyFill="1" applyBorder="1" applyAlignment="1">
      <alignment horizontal="right"/>
    </xf>
    <xf numFmtId="175" fontId="12" fillId="6" borderId="5" xfId="15" applyNumberFormat="1" applyFont="1" applyFill="1" applyBorder="1" applyAlignment="1">
      <alignment horizontal="right"/>
    </xf>
    <xf numFmtId="0" fontId="12" fillId="0" borderId="45" xfId="0" applyFont="1" applyBorder="1" applyAlignment="1">
      <alignment horizontal="center" shrinkToFit="1"/>
    </xf>
    <xf numFmtId="0" fontId="12" fillId="0" borderId="12" xfId="0" applyFont="1" applyBorder="1" applyAlignment="1">
      <alignment horizontal="center"/>
    </xf>
    <xf numFmtId="0" fontId="12" fillId="0" borderId="55" xfId="0" applyFont="1" applyBorder="1" applyAlignment="1">
      <alignment horizontal="center" shrinkToFit="1"/>
    </xf>
    <xf numFmtId="0" fontId="12" fillId="0" borderId="36" xfId="0" applyFont="1" applyFill="1" applyBorder="1" applyAlignment="1">
      <alignment horizontal="center" wrapText="1"/>
    </xf>
    <xf numFmtId="0" fontId="12" fillId="0" borderId="35" xfId="0" applyFont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53" xfId="0" applyFont="1" applyFill="1" applyBorder="1" applyAlignment="1">
      <alignment horizontal="center" shrinkToFit="1"/>
    </xf>
    <xf numFmtId="0" fontId="12" fillId="6" borderId="53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left" wrapText="1"/>
    </xf>
    <xf numFmtId="0" fontId="12" fillId="0" borderId="55" xfId="0" applyFont="1" applyBorder="1" applyAlignment="1">
      <alignment horizontal="center"/>
    </xf>
    <xf numFmtId="175" fontId="10" fillId="0" borderId="12" xfId="15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wrapText="1"/>
    </xf>
    <xf numFmtId="0" fontId="12" fillId="0" borderId="24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10" fillId="0" borderId="24" xfId="0" applyFont="1" applyBorder="1" applyAlignment="1">
      <alignment horizontal="left" wrapText="1"/>
    </xf>
    <xf numFmtId="175" fontId="10" fillId="0" borderId="24" xfId="15" applyNumberFormat="1" applyFont="1" applyFill="1" applyBorder="1" applyAlignment="1">
      <alignment horizontal="center" vertical="center"/>
    </xf>
    <xf numFmtId="175" fontId="10" fillId="0" borderId="17" xfId="15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shrinkToFit="1"/>
    </xf>
    <xf numFmtId="0" fontId="12" fillId="0" borderId="46" xfId="0" applyFont="1" applyBorder="1" applyAlignment="1">
      <alignment horizontal="center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jekt%20wydatki%202004%20cz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asto2004"/>
      <sheetName val="miastopw"/>
    </sheetNames>
    <sheetDataSet>
      <sheetData sheetId="0">
        <row r="31">
          <cell r="E31">
            <v>1404</v>
          </cell>
          <cell r="F31">
            <v>1054</v>
          </cell>
          <cell r="G31">
            <v>1054</v>
          </cell>
          <cell r="H31">
            <v>1054</v>
          </cell>
        </row>
        <row r="34">
          <cell r="E34">
            <v>650</v>
          </cell>
          <cell r="F34">
            <v>1000</v>
          </cell>
          <cell r="G34">
            <v>1000</v>
          </cell>
          <cell r="H34">
            <v>1000</v>
          </cell>
        </row>
        <row r="38">
          <cell r="E38">
            <v>2300000</v>
          </cell>
          <cell r="F38">
            <v>2500000</v>
          </cell>
          <cell r="G38">
            <v>2400000</v>
          </cell>
          <cell r="I38">
            <v>2400000</v>
          </cell>
        </row>
        <row r="40">
          <cell r="E40">
            <v>943040</v>
          </cell>
          <cell r="F40">
            <v>580000</v>
          </cell>
          <cell r="G40">
            <v>580000</v>
          </cell>
          <cell r="H40" t="str">
            <v/>
          </cell>
          <cell r="I40">
            <v>580000</v>
          </cell>
          <cell r="J40" t="str">
            <v/>
          </cell>
        </row>
        <row r="41">
          <cell r="E41">
            <v>943040</v>
          </cell>
          <cell r="F41">
            <v>450000</v>
          </cell>
          <cell r="G41">
            <v>450000</v>
          </cell>
          <cell r="I41">
            <v>450000</v>
          </cell>
        </row>
        <row r="42">
          <cell r="F42">
            <v>50000</v>
          </cell>
          <cell r="G42">
            <v>50000</v>
          </cell>
          <cell r="I42">
            <v>50000</v>
          </cell>
        </row>
        <row r="43">
          <cell r="F43">
            <v>50000</v>
          </cell>
          <cell r="G43">
            <v>50000</v>
          </cell>
        </row>
        <row r="44">
          <cell r="F44">
            <v>30000</v>
          </cell>
          <cell r="G44">
            <v>30000</v>
          </cell>
          <cell r="I44">
            <v>30000</v>
          </cell>
        </row>
        <row r="66">
          <cell r="E66">
            <v>580000</v>
          </cell>
          <cell r="F66">
            <v>950000</v>
          </cell>
          <cell r="G66">
            <v>600000</v>
          </cell>
          <cell r="H66">
            <v>600000</v>
          </cell>
        </row>
        <row r="67">
          <cell r="E67">
            <v>270000</v>
          </cell>
          <cell r="F67">
            <v>350000</v>
          </cell>
          <cell r="G67">
            <v>350000</v>
          </cell>
          <cell r="H67">
            <v>350000</v>
          </cell>
        </row>
        <row r="68">
          <cell r="E68">
            <v>40000</v>
          </cell>
          <cell r="F68">
            <v>50000</v>
          </cell>
          <cell r="G68">
            <v>50000</v>
          </cell>
          <cell r="H68">
            <v>50000</v>
          </cell>
        </row>
        <row r="73">
          <cell r="E73">
            <v>149000</v>
          </cell>
        </row>
        <row r="74">
          <cell r="E74">
            <v>195210</v>
          </cell>
        </row>
        <row r="75">
          <cell r="E75">
            <v>129150</v>
          </cell>
        </row>
        <row r="76">
          <cell r="E76">
            <v>180000</v>
          </cell>
        </row>
        <row r="77">
          <cell r="E77">
            <v>45815</v>
          </cell>
        </row>
        <row r="78">
          <cell r="E78">
            <v>77104</v>
          </cell>
        </row>
        <row r="79">
          <cell r="E79">
            <v>181205</v>
          </cell>
        </row>
        <row r="80">
          <cell r="E80">
            <v>112526</v>
          </cell>
        </row>
        <row r="81">
          <cell r="E81">
            <v>30000</v>
          </cell>
          <cell r="F81">
            <v>60000</v>
          </cell>
          <cell r="G81">
            <v>60000</v>
          </cell>
          <cell r="H81">
            <v>60000</v>
          </cell>
        </row>
        <row r="82">
          <cell r="E82">
            <v>669261</v>
          </cell>
          <cell r="F82">
            <v>450000</v>
          </cell>
          <cell r="G82">
            <v>450000</v>
          </cell>
          <cell r="H82">
            <v>450000</v>
          </cell>
        </row>
        <row r="83">
          <cell r="E83">
            <v>1024718</v>
          </cell>
          <cell r="F83">
            <v>400000</v>
          </cell>
          <cell r="G83">
            <v>400000</v>
          </cell>
          <cell r="H83">
            <v>400000</v>
          </cell>
        </row>
        <row r="84">
          <cell r="F84">
            <v>50000</v>
          </cell>
          <cell r="G84">
            <v>50000</v>
          </cell>
          <cell r="H84">
            <v>50000</v>
          </cell>
        </row>
        <row r="85">
          <cell r="F85">
            <v>155000</v>
          </cell>
          <cell r="G85">
            <v>155000</v>
          </cell>
          <cell r="H85">
            <v>155000</v>
          </cell>
        </row>
        <row r="86">
          <cell r="F86">
            <v>150000</v>
          </cell>
          <cell r="G86">
            <v>150000</v>
          </cell>
          <cell r="H86">
            <v>150000</v>
          </cell>
        </row>
        <row r="87">
          <cell r="F87">
            <v>120000</v>
          </cell>
          <cell r="G87">
            <v>120000</v>
          </cell>
          <cell r="H87">
            <v>120000</v>
          </cell>
        </row>
        <row r="88">
          <cell r="F88">
            <v>200000</v>
          </cell>
          <cell r="G88">
            <v>200000</v>
          </cell>
          <cell r="H88">
            <v>200000</v>
          </cell>
        </row>
        <row r="89">
          <cell r="F89">
            <v>100000</v>
          </cell>
          <cell r="G89">
            <v>100000</v>
          </cell>
          <cell r="H89">
            <v>100000</v>
          </cell>
        </row>
        <row r="90">
          <cell r="F90">
            <v>130000</v>
          </cell>
        </row>
        <row r="91">
          <cell r="F91">
            <v>20000</v>
          </cell>
          <cell r="G91">
            <v>20000</v>
          </cell>
          <cell r="H91">
            <v>20000</v>
          </cell>
        </row>
        <row r="92">
          <cell r="F92">
            <v>70000</v>
          </cell>
        </row>
        <row r="93">
          <cell r="F93">
            <v>180000</v>
          </cell>
          <cell r="G93">
            <v>180000</v>
          </cell>
          <cell r="H93">
            <v>180000</v>
          </cell>
        </row>
        <row r="94">
          <cell r="F94">
            <v>150000</v>
          </cell>
          <cell r="G94">
            <v>150000</v>
          </cell>
          <cell r="H94">
            <v>150000</v>
          </cell>
        </row>
        <row r="95">
          <cell r="F95">
            <v>50000</v>
          </cell>
        </row>
        <row r="96">
          <cell r="F96">
            <v>700000</v>
          </cell>
          <cell r="G96">
            <v>700000</v>
          </cell>
          <cell r="H96">
            <v>700000</v>
          </cell>
        </row>
        <row r="97">
          <cell r="F97">
            <v>280000</v>
          </cell>
        </row>
        <row r="98">
          <cell r="F98">
            <v>200000</v>
          </cell>
          <cell r="G98">
            <v>200000</v>
          </cell>
          <cell r="H98">
            <v>200000</v>
          </cell>
        </row>
        <row r="100">
          <cell r="F100">
            <v>1000000</v>
          </cell>
          <cell r="G100">
            <v>600000</v>
          </cell>
          <cell r="H100">
            <v>600000</v>
          </cell>
        </row>
        <row r="101">
          <cell r="F101">
            <v>200000</v>
          </cell>
          <cell r="G101">
            <v>170000</v>
          </cell>
          <cell r="H101">
            <v>170000</v>
          </cell>
        </row>
        <row r="102">
          <cell r="F102">
            <v>847000</v>
          </cell>
          <cell r="G102">
            <v>708000</v>
          </cell>
          <cell r="H102">
            <v>708000</v>
          </cell>
        </row>
        <row r="103">
          <cell r="F103">
            <v>150000</v>
          </cell>
          <cell r="G103">
            <v>150000</v>
          </cell>
          <cell r="H103">
            <v>150000</v>
          </cell>
        </row>
        <row r="108">
          <cell r="E108">
            <v>45000</v>
          </cell>
          <cell r="F108">
            <v>55000</v>
          </cell>
          <cell r="G108">
            <v>50000</v>
          </cell>
          <cell r="H108">
            <v>50000</v>
          </cell>
        </row>
        <row r="109">
          <cell r="E109">
            <v>1166</v>
          </cell>
        </row>
        <row r="110">
          <cell r="E110">
            <v>6665</v>
          </cell>
        </row>
        <row r="111">
          <cell r="E111">
            <v>1484</v>
          </cell>
        </row>
        <row r="113">
          <cell r="E113">
            <v>11200</v>
          </cell>
          <cell r="F113">
            <v>14200</v>
          </cell>
          <cell r="G113">
            <v>11400</v>
          </cell>
          <cell r="H113">
            <v>11400</v>
          </cell>
        </row>
        <row r="114">
          <cell r="F114">
            <v>38608</v>
          </cell>
          <cell r="G114">
            <v>38608</v>
          </cell>
          <cell r="H114">
            <v>38608</v>
          </cell>
        </row>
        <row r="117">
          <cell r="I117">
            <v>44000</v>
          </cell>
        </row>
        <row r="118">
          <cell r="E118">
            <v>37500</v>
          </cell>
          <cell r="F118">
            <v>38500</v>
          </cell>
          <cell r="G118">
            <v>38500</v>
          </cell>
          <cell r="I118">
            <v>38500</v>
          </cell>
        </row>
        <row r="119">
          <cell r="E119">
            <v>2500</v>
          </cell>
          <cell r="F119">
            <v>6035</v>
          </cell>
          <cell r="G119">
            <v>2500</v>
          </cell>
          <cell r="I119">
            <v>2500</v>
          </cell>
        </row>
        <row r="120">
          <cell r="E120">
            <v>3000</v>
          </cell>
          <cell r="F120">
            <v>8500</v>
          </cell>
          <cell r="G120">
            <v>3000</v>
          </cell>
          <cell r="I120">
            <v>3000</v>
          </cell>
        </row>
        <row r="122">
          <cell r="E122">
            <v>50000</v>
          </cell>
          <cell r="F122">
            <v>100000</v>
          </cell>
          <cell r="G122">
            <v>100000</v>
          </cell>
          <cell r="H122">
            <v>100000</v>
          </cell>
        </row>
        <row r="125">
          <cell r="E125">
            <v>700000</v>
          </cell>
        </row>
        <row r="127">
          <cell r="E127">
            <v>493914</v>
          </cell>
          <cell r="F127">
            <v>1633000</v>
          </cell>
          <cell r="G127">
            <v>800000</v>
          </cell>
          <cell r="I127">
            <v>800000</v>
          </cell>
        </row>
        <row r="128">
          <cell r="F128">
            <v>1062000</v>
          </cell>
          <cell r="G128">
            <v>1062000</v>
          </cell>
          <cell r="I128">
            <v>1062000</v>
          </cell>
        </row>
        <row r="129">
          <cell r="E129">
            <v>30000</v>
          </cell>
          <cell r="F129">
            <v>80000</v>
          </cell>
          <cell r="G129">
            <v>80000</v>
          </cell>
          <cell r="I129">
            <v>80000</v>
          </cell>
        </row>
        <row r="132">
          <cell r="H132">
            <v>120000</v>
          </cell>
        </row>
        <row r="133">
          <cell r="E133">
            <v>94495</v>
          </cell>
          <cell r="F133">
            <v>80000</v>
          </cell>
          <cell r="G133">
            <v>80000</v>
          </cell>
          <cell r="H133">
            <v>80000</v>
          </cell>
        </row>
        <row r="134">
          <cell r="E134">
            <v>12000</v>
          </cell>
          <cell r="F134">
            <v>200000</v>
          </cell>
          <cell r="G134">
            <v>200000</v>
          </cell>
          <cell r="H134">
            <v>200000</v>
          </cell>
        </row>
        <row r="135">
          <cell r="E135">
            <v>100</v>
          </cell>
          <cell r="F135">
            <v>100</v>
          </cell>
          <cell r="G135">
            <v>100</v>
          </cell>
          <cell r="H135">
            <v>100</v>
          </cell>
        </row>
        <row r="136">
          <cell r="E136">
            <v>2692</v>
          </cell>
          <cell r="F136">
            <v>2000</v>
          </cell>
          <cell r="G136">
            <v>2000</v>
          </cell>
          <cell r="H136">
            <v>2000</v>
          </cell>
        </row>
        <row r="137">
          <cell r="F137">
            <v>20000</v>
          </cell>
          <cell r="G137">
            <v>13000</v>
          </cell>
          <cell r="H137">
            <v>13000</v>
          </cell>
        </row>
        <row r="142">
          <cell r="E142">
            <v>34215</v>
          </cell>
        </row>
        <row r="143">
          <cell r="E143">
            <v>66365</v>
          </cell>
        </row>
        <row r="144">
          <cell r="F144">
            <v>16492</v>
          </cell>
          <cell r="G144">
            <v>16492</v>
          </cell>
          <cell r="H144">
            <v>16492</v>
          </cell>
        </row>
        <row r="148">
          <cell r="E148">
            <v>100010</v>
          </cell>
          <cell r="F148">
            <v>355000</v>
          </cell>
          <cell r="G148">
            <v>225000</v>
          </cell>
          <cell r="H148">
            <v>225000</v>
          </cell>
        </row>
        <row r="149">
          <cell r="F149">
            <v>25000</v>
          </cell>
          <cell r="G149">
            <v>25000</v>
          </cell>
          <cell r="H149">
            <v>25000</v>
          </cell>
        </row>
        <row r="150">
          <cell r="F150">
            <v>4500</v>
          </cell>
          <cell r="G150">
            <v>4500</v>
          </cell>
          <cell r="H150">
            <v>4500</v>
          </cell>
        </row>
        <row r="151">
          <cell r="F151">
            <v>500</v>
          </cell>
          <cell r="G151">
            <v>500</v>
          </cell>
          <cell r="H151">
            <v>500</v>
          </cell>
        </row>
        <row r="174">
          <cell r="F174">
            <v>5100</v>
          </cell>
          <cell r="G174">
            <v>5100</v>
          </cell>
          <cell r="H174">
            <v>5100</v>
          </cell>
        </row>
        <row r="175">
          <cell r="H175">
            <v>67594</v>
          </cell>
        </row>
        <row r="176">
          <cell r="H176">
            <v>3654</v>
          </cell>
        </row>
        <row r="177">
          <cell r="H177">
            <v>13718</v>
          </cell>
        </row>
        <row r="178">
          <cell r="H178">
            <v>3679</v>
          </cell>
        </row>
        <row r="179">
          <cell r="E179">
            <v>23200</v>
          </cell>
          <cell r="H179">
            <v>3250</v>
          </cell>
        </row>
        <row r="180">
          <cell r="H180">
            <v>3100</v>
          </cell>
        </row>
        <row r="181">
          <cell r="E181">
            <v>2300</v>
          </cell>
          <cell r="H181">
            <v>500</v>
          </cell>
        </row>
        <row r="182">
          <cell r="H182">
            <v>1824</v>
          </cell>
        </row>
        <row r="183">
          <cell r="F183">
            <v>3100</v>
          </cell>
          <cell r="G183">
            <v>3100</v>
          </cell>
          <cell r="H183">
            <v>3100</v>
          </cell>
        </row>
        <row r="200">
          <cell r="E200">
            <v>306200</v>
          </cell>
          <cell r="F200">
            <v>303050</v>
          </cell>
          <cell r="G200">
            <v>303050</v>
          </cell>
          <cell r="H200">
            <v>303050</v>
          </cell>
        </row>
        <row r="201">
          <cell r="E201">
            <v>5000</v>
          </cell>
          <cell r="F201">
            <v>3135</v>
          </cell>
          <cell r="G201">
            <v>3135</v>
          </cell>
          <cell r="H201">
            <v>3135</v>
          </cell>
        </row>
        <row r="202">
          <cell r="E202">
            <v>5500</v>
          </cell>
          <cell r="F202">
            <v>7838</v>
          </cell>
          <cell r="G202">
            <v>7838</v>
          </cell>
          <cell r="H202">
            <v>7838</v>
          </cell>
        </row>
        <row r="203">
          <cell r="E203">
            <v>3535</v>
          </cell>
          <cell r="F203">
            <v>3135</v>
          </cell>
          <cell r="G203">
            <v>3135</v>
          </cell>
          <cell r="H203">
            <v>3135</v>
          </cell>
        </row>
        <row r="208">
          <cell r="E208">
            <v>3500</v>
          </cell>
          <cell r="F208">
            <v>3000</v>
          </cell>
          <cell r="G208">
            <v>3000</v>
          </cell>
          <cell r="H208">
            <v>3000</v>
          </cell>
        </row>
        <row r="209">
          <cell r="E209">
            <v>4124618</v>
          </cell>
          <cell r="F209">
            <v>4680020</v>
          </cell>
          <cell r="G209">
            <v>4459765</v>
          </cell>
          <cell r="H209">
            <v>4459765</v>
          </cell>
        </row>
        <row r="210">
          <cell r="E210">
            <v>274952</v>
          </cell>
          <cell r="F210">
            <v>335750</v>
          </cell>
          <cell r="G210">
            <v>335750</v>
          </cell>
          <cell r="H210">
            <v>335750</v>
          </cell>
        </row>
        <row r="211">
          <cell r="E211">
            <v>734830</v>
          </cell>
          <cell r="F211">
            <v>864217</v>
          </cell>
          <cell r="G211">
            <v>857438</v>
          </cell>
          <cell r="H211">
            <v>857438</v>
          </cell>
        </row>
        <row r="212">
          <cell r="E212">
            <v>103584</v>
          </cell>
          <cell r="F212">
            <v>122886</v>
          </cell>
          <cell r="G212">
            <v>117490</v>
          </cell>
          <cell r="H212">
            <v>117490</v>
          </cell>
        </row>
        <row r="213">
          <cell r="E213">
            <v>162535</v>
          </cell>
          <cell r="F213">
            <v>176500</v>
          </cell>
          <cell r="G213">
            <v>167411</v>
          </cell>
          <cell r="H213">
            <v>167411</v>
          </cell>
        </row>
        <row r="214">
          <cell r="E214">
            <v>118417</v>
          </cell>
          <cell r="F214">
            <v>125500</v>
          </cell>
          <cell r="G214">
            <v>125500</v>
          </cell>
          <cell r="H214">
            <v>125500</v>
          </cell>
        </row>
        <row r="215">
          <cell r="F215">
            <v>0</v>
          </cell>
          <cell r="G215">
            <v>0</v>
          </cell>
          <cell r="H215">
            <v>0</v>
          </cell>
        </row>
        <row r="216">
          <cell r="E216">
            <v>599926</v>
          </cell>
          <cell r="F216">
            <v>550000</v>
          </cell>
          <cell r="G216">
            <v>550000</v>
          </cell>
          <cell r="H216">
            <v>550000</v>
          </cell>
        </row>
        <row r="217">
          <cell r="E217">
            <v>36929</v>
          </cell>
          <cell r="F217">
            <v>33250</v>
          </cell>
          <cell r="G217">
            <v>33250</v>
          </cell>
          <cell r="H217">
            <v>33250</v>
          </cell>
        </row>
        <row r="218">
          <cell r="E218">
            <v>17505</v>
          </cell>
          <cell r="F218">
            <v>18500</v>
          </cell>
          <cell r="G218">
            <v>18500</v>
          </cell>
          <cell r="H218">
            <v>18500</v>
          </cell>
        </row>
        <row r="219">
          <cell r="E219">
            <v>79339</v>
          </cell>
          <cell r="F219">
            <v>96060</v>
          </cell>
          <cell r="G219">
            <v>96060</v>
          </cell>
          <cell r="H219">
            <v>96060</v>
          </cell>
        </row>
        <row r="220">
          <cell r="E220">
            <v>4500</v>
          </cell>
          <cell r="F220">
            <v>3100</v>
          </cell>
          <cell r="G220">
            <v>3100</v>
          </cell>
          <cell r="H220">
            <v>3100</v>
          </cell>
        </row>
        <row r="221">
          <cell r="E221">
            <v>65000</v>
          </cell>
          <cell r="F221">
            <v>210000</v>
          </cell>
          <cell r="G221">
            <v>210000</v>
          </cell>
          <cell r="H221">
            <v>210000</v>
          </cell>
        </row>
        <row r="222">
          <cell r="G222">
            <v>1000000</v>
          </cell>
          <cell r="H222">
            <v>1000000</v>
          </cell>
        </row>
        <row r="223">
          <cell r="E223">
            <v>180</v>
          </cell>
        </row>
        <row r="224">
          <cell r="E224">
            <v>23406</v>
          </cell>
          <cell r="F224">
            <v>65000</v>
          </cell>
          <cell r="G224">
            <v>20000</v>
          </cell>
          <cell r="H224">
            <v>20000</v>
          </cell>
        </row>
        <row r="236">
          <cell r="E236">
            <v>3480</v>
          </cell>
          <cell r="F236">
            <v>8000</v>
          </cell>
          <cell r="G236">
            <v>8000</v>
          </cell>
          <cell r="H236">
            <v>8000</v>
          </cell>
        </row>
        <row r="237">
          <cell r="G237">
            <v>208820</v>
          </cell>
        </row>
        <row r="238">
          <cell r="E238">
            <v>30000</v>
          </cell>
          <cell r="F238">
            <v>30000</v>
          </cell>
          <cell r="G238">
            <v>30000</v>
          </cell>
          <cell r="H238">
            <v>30000</v>
          </cell>
        </row>
        <row r="239">
          <cell r="E239">
            <v>18000</v>
          </cell>
          <cell r="F239">
            <v>4320</v>
          </cell>
          <cell r="G239">
            <v>4320</v>
          </cell>
          <cell r="H239">
            <v>4320</v>
          </cell>
        </row>
        <row r="240">
          <cell r="F240">
            <v>174500</v>
          </cell>
          <cell r="G240">
            <v>174500</v>
          </cell>
          <cell r="H240">
            <v>174500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F243">
            <v>0</v>
          </cell>
          <cell r="H243">
            <v>0</v>
          </cell>
        </row>
        <row r="244">
          <cell r="G244">
            <v>20000</v>
          </cell>
        </row>
        <row r="245">
          <cell r="E245">
            <v>2500</v>
          </cell>
          <cell r="F245">
            <v>3000</v>
          </cell>
          <cell r="G245">
            <v>3000</v>
          </cell>
          <cell r="H245">
            <v>3000</v>
          </cell>
        </row>
        <row r="246">
          <cell r="E246">
            <v>12000</v>
          </cell>
          <cell r="F246">
            <v>13000</v>
          </cell>
          <cell r="G246">
            <v>13000</v>
          </cell>
          <cell r="H246">
            <v>13000</v>
          </cell>
        </row>
        <row r="247">
          <cell r="E247">
            <v>1500</v>
          </cell>
          <cell r="F247">
            <v>2000</v>
          </cell>
          <cell r="G247">
            <v>2000</v>
          </cell>
          <cell r="H247">
            <v>2000</v>
          </cell>
        </row>
        <row r="248">
          <cell r="E248">
            <v>2000</v>
          </cell>
          <cell r="F248">
            <v>2000</v>
          </cell>
          <cell r="G248">
            <v>2000</v>
          </cell>
          <cell r="H248">
            <v>2000</v>
          </cell>
        </row>
        <row r="249">
          <cell r="H249">
            <v>0</v>
          </cell>
        </row>
        <row r="250">
          <cell r="E250">
            <v>1500</v>
          </cell>
          <cell r="F250">
            <v>0</v>
          </cell>
          <cell r="H250">
            <v>0</v>
          </cell>
        </row>
        <row r="251">
          <cell r="F251">
            <v>20615</v>
          </cell>
          <cell r="G251">
            <v>20615</v>
          </cell>
          <cell r="H251">
            <v>20615</v>
          </cell>
        </row>
        <row r="254">
          <cell r="E254">
            <v>7301</v>
          </cell>
          <cell r="F254">
            <v>7869</v>
          </cell>
          <cell r="G254">
            <v>7869</v>
          </cell>
          <cell r="J254">
            <v>7869</v>
          </cell>
        </row>
        <row r="257">
          <cell r="E257">
            <v>43208</v>
          </cell>
        </row>
        <row r="258">
          <cell r="E258">
            <v>1800</v>
          </cell>
        </row>
        <row r="259">
          <cell r="E259">
            <v>300</v>
          </cell>
        </row>
        <row r="260">
          <cell r="E260">
            <v>8593</v>
          </cell>
        </row>
        <row r="261">
          <cell r="E261">
            <v>500</v>
          </cell>
        </row>
        <row r="262">
          <cell r="E262">
            <v>15850</v>
          </cell>
        </row>
        <row r="263">
          <cell r="E263">
            <v>650</v>
          </cell>
        </row>
        <row r="265">
          <cell r="E265">
            <v>73925</v>
          </cell>
        </row>
        <row r="266">
          <cell r="E266">
            <v>1480</v>
          </cell>
        </row>
        <row r="267">
          <cell r="E267">
            <v>211</v>
          </cell>
        </row>
        <row r="268">
          <cell r="E268">
            <v>8600</v>
          </cell>
        </row>
        <row r="269">
          <cell r="E269">
            <v>500</v>
          </cell>
        </row>
        <row r="270">
          <cell r="E270">
            <v>18509</v>
          </cell>
        </row>
        <row r="271">
          <cell r="E271">
            <v>538</v>
          </cell>
        </row>
        <row r="303">
          <cell r="F303">
            <v>1200</v>
          </cell>
          <cell r="G303">
            <v>1200</v>
          </cell>
          <cell r="H303">
            <v>1200</v>
          </cell>
        </row>
        <row r="304">
          <cell r="F304">
            <v>600</v>
          </cell>
          <cell r="G304">
            <v>600</v>
          </cell>
          <cell r="H304">
            <v>600</v>
          </cell>
        </row>
        <row r="305">
          <cell r="F305">
            <v>40</v>
          </cell>
          <cell r="G305">
            <v>40</v>
          </cell>
          <cell r="H305">
            <v>40</v>
          </cell>
        </row>
        <row r="306">
          <cell r="E306">
            <v>3102</v>
          </cell>
          <cell r="F306">
            <v>3700</v>
          </cell>
          <cell r="G306">
            <v>3700</v>
          </cell>
          <cell r="H306">
            <v>3700</v>
          </cell>
        </row>
        <row r="307">
          <cell r="E307">
            <v>300</v>
          </cell>
          <cell r="F307">
            <v>550</v>
          </cell>
          <cell r="G307">
            <v>550</v>
          </cell>
          <cell r="H307">
            <v>550</v>
          </cell>
        </row>
        <row r="308">
          <cell r="E308">
            <v>16398</v>
          </cell>
          <cell r="F308">
            <v>10000</v>
          </cell>
          <cell r="G308">
            <v>10000</v>
          </cell>
          <cell r="H308">
            <v>10000</v>
          </cell>
        </row>
        <row r="309">
          <cell r="E309">
            <v>13730</v>
          </cell>
          <cell r="F309">
            <v>12000</v>
          </cell>
          <cell r="G309">
            <v>12000</v>
          </cell>
          <cell r="H309">
            <v>12000</v>
          </cell>
        </row>
        <row r="310">
          <cell r="F310">
            <v>700</v>
          </cell>
          <cell r="G310">
            <v>700</v>
          </cell>
          <cell r="H310">
            <v>700</v>
          </cell>
        </row>
        <row r="311">
          <cell r="E311">
            <v>700</v>
          </cell>
          <cell r="F311">
            <v>1000</v>
          </cell>
          <cell r="G311">
            <v>1000</v>
          </cell>
          <cell r="H311">
            <v>1000</v>
          </cell>
        </row>
        <row r="315">
          <cell r="E315">
            <v>4000</v>
          </cell>
          <cell r="F315">
            <v>4000</v>
          </cell>
          <cell r="G315">
            <v>4000</v>
          </cell>
          <cell r="H315">
            <v>4000</v>
          </cell>
        </row>
        <row r="316">
          <cell r="E316">
            <v>16600</v>
          </cell>
          <cell r="F316">
            <v>28600</v>
          </cell>
          <cell r="G316">
            <v>17000</v>
          </cell>
          <cell r="H316">
            <v>17000</v>
          </cell>
        </row>
        <row r="317">
          <cell r="E317">
            <v>1187</v>
          </cell>
          <cell r="F317">
            <v>1000</v>
          </cell>
          <cell r="G317">
            <v>1000</v>
          </cell>
          <cell r="H317">
            <v>1000</v>
          </cell>
        </row>
        <row r="318">
          <cell r="E318">
            <v>1113</v>
          </cell>
          <cell r="F318">
            <v>14050</v>
          </cell>
          <cell r="G318">
            <v>900</v>
          </cell>
          <cell r="H318">
            <v>900</v>
          </cell>
        </row>
        <row r="319">
          <cell r="E319">
            <v>250</v>
          </cell>
          <cell r="F319">
            <v>200</v>
          </cell>
          <cell r="G319">
            <v>200</v>
          </cell>
          <cell r="H319">
            <v>200</v>
          </cell>
        </row>
        <row r="320">
          <cell r="E320">
            <v>1600</v>
          </cell>
          <cell r="F320">
            <v>1500</v>
          </cell>
          <cell r="G320">
            <v>1500</v>
          </cell>
          <cell r="H320">
            <v>1500</v>
          </cell>
        </row>
        <row r="326">
          <cell r="E326">
            <v>110000</v>
          </cell>
          <cell r="F326">
            <v>115000</v>
          </cell>
          <cell r="G326">
            <v>115000</v>
          </cell>
          <cell r="H326">
            <v>115000</v>
          </cell>
        </row>
        <row r="327">
          <cell r="E327">
            <v>50000</v>
          </cell>
          <cell r="F327">
            <v>300000</v>
          </cell>
          <cell r="G327">
            <v>50000</v>
          </cell>
          <cell r="H327">
            <v>50000</v>
          </cell>
        </row>
        <row r="328">
          <cell r="H328">
            <v>0</v>
          </cell>
        </row>
        <row r="329">
          <cell r="H329">
            <v>0</v>
          </cell>
        </row>
        <row r="332">
          <cell r="H332">
            <v>0</v>
          </cell>
        </row>
        <row r="334">
          <cell r="F334">
            <v>160000</v>
          </cell>
          <cell r="G334">
            <v>160000</v>
          </cell>
          <cell r="H334">
            <v>160000</v>
          </cell>
        </row>
        <row r="338">
          <cell r="E338">
            <v>62832</v>
          </cell>
          <cell r="F338">
            <v>55000</v>
          </cell>
          <cell r="G338">
            <v>49254</v>
          </cell>
          <cell r="I338">
            <v>49254</v>
          </cell>
        </row>
        <row r="339">
          <cell r="F339">
            <v>16334337</v>
          </cell>
          <cell r="G339">
            <v>14744263</v>
          </cell>
          <cell r="I339">
            <v>14744263</v>
          </cell>
        </row>
        <row r="340">
          <cell r="E340">
            <v>16368602</v>
          </cell>
        </row>
        <row r="341">
          <cell r="E341">
            <v>6739</v>
          </cell>
        </row>
        <row r="342">
          <cell r="E342">
            <v>255359</v>
          </cell>
        </row>
        <row r="343">
          <cell r="E343">
            <v>4470</v>
          </cell>
        </row>
        <row r="344">
          <cell r="E344" t="str">
            <v/>
          </cell>
          <cell r="F344">
            <v>521200</v>
          </cell>
          <cell r="G344">
            <v>521200</v>
          </cell>
          <cell r="I344">
            <v>521200</v>
          </cell>
        </row>
        <row r="345">
          <cell r="F345">
            <v>177000</v>
          </cell>
          <cell r="G345">
            <v>177000</v>
          </cell>
          <cell r="I345">
            <v>177000</v>
          </cell>
        </row>
        <row r="346">
          <cell r="F346">
            <v>33800</v>
          </cell>
          <cell r="G346">
            <v>33800</v>
          </cell>
          <cell r="I346">
            <v>33800</v>
          </cell>
        </row>
        <row r="347">
          <cell r="F347">
            <v>20000</v>
          </cell>
          <cell r="G347">
            <v>20000</v>
          </cell>
          <cell r="I347">
            <v>20000</v>
          </cell>
        </row>
        <row r="348">
          <cell r="F348">
            <v>27900</v>
          </cell>
          <cell r="G348">
            <v>27900</v>
          </cell>
          <cell r="I348">
            <v>27900</v>
          </cell>
        </row>
        <row r="349">
          <cell r="F349">
            <v>178000</v>
          </cell>
          <cell r="G349">
            <v>178000</v>
          </cell>
          <cell r="I349">
            <v>178000</v>
          </cell>
        </row>
        <row r="350">
          <cell r="F350">
            <v>84500</v>
          </cell>
          <cell r="G350">
            <v>84500</v>
          </cell>
          <cell r="I350">
            <v>84500</v>
          </cell>
        </row>
        <row r="354">
          <cell r="I354">
            <v>541930</v>
          </cell>
        </row>
        <row r="357">
          <cell r="E357">
            <v>4705790</v>
          </cell>
        </row>
        <row r="358">
          <cell r="E358">
            <v>395101</v>
          </cell>
          <cell r="F358">
            <v>896280</v>
          </cell>
          <cell r="G358">
            <v>896280</v>
          </cell>
          <cell r="I358">
            <v>896280</v>
          </cell>
        </row>
        <row r="359">
          <cell r="F359">
            <v>4234045</v>
          </cell>
          <cell r="G359">
            <v>4234045</v>
          </cell>
          <cell r="I359">
            <v>4234045</v>
          </cell>
        </row>
        <row r="360">
          <cell r="E360">
            <v>21307</v>
          </cell>
          <cell r="F360">
            <v>81500</v>
          </cell>
          <cell r="G360">
            <v>81500</v>
          </cell>
          <cell r="I360">
            <v>81500</v>
          </cell>
        </row>
        <row r="362">
          <cell r="E362">
            <v>157556</v>
          </cell>
        </row>
        <row r="363">
          <cell r="F363">
            <v>137862</v>
          </cell>
          <cell r="G363">
            <v>137862</v>
          </cell>
          <cell r="I363">
            <v>137862</v>
          </cell>
        </row>
        <row r="365">
          <cell r="E365">
            <v>141431</v>
          </cell>
          <cell r="F365">
            <v>540000</v>
          </cell>
          <cell r="G365">
            <v>483586</v>
          </cell>
          <cell r="I365">
            <v>483586</v>
          </cell>
        </row>
        <row r="366">
          <cell r="E366">
            <v>10209394</v>
          </cell>
        </row>
        <row r="367">
          <cell r="F367">
            <v>10667051</v>
          </cell>
          <cell r="G367">
            <v>9552644</v>
          </cell>
          <cell r="I367">
            <v>9552644</v>
          </cell>
        </row>
        <row r="368">
          <cell r="E368">
            <v>22215</v>
          </cell>
          <cell r="F368">
            <v>1810000</v>
          </cell>
          <cell r="G368">
            <v>1810000</v>
          </cell>
          <cell r="H368">
            <v>1810000</v>
          </cell>
        </row>
        <row r="369">
          <cell r="F369">
            <v>10000</v>
          </cell>
          <cell r="G369">
            <v>10000</v>
          </cell>
          <cell r="I369">
            <v>10000</v>
          </cell>
        </row>
        <row r="372">
          <cell r="I372">
            <v>494910</v>
          </cell>
        </row>
        <row r="374">
          <cell r="E374">
            <v>120626</v>
          </cell>
        </row>
        <row r="375">
          <cell r="E375">
            <v>31100</v>
          </cell>
        </row>
        <row r="376">
          <cell r="E376">
            <v>20613</v>
          </cell>
        </row>
        <row r="377">
          <cell r="E377">
            <v>2892</v>
          </cell>
        </row>
        <row r="378">
          <cell r="E378">
            <v>3823</v>
          </cell>
        </row>
        <row r="379">
          <cell r="E379">
            <v>2058</v>
          </cell>
        </row>
        <row r="380">
          <cell r="E380">
            <v>534</v>
          </cell>
        </row>
        <row r="381">
          <cell r="E381">
            <v>8063</v>
          </cell>
        </row>
        <row r="382">
          <cell r="E382">
            <v>71</v>
          </cell>
        </row>
        <row r="383">
          <cell r="E383">
            <v>396</v>
          </cell>
        </row>
        <row r="384">
          <cell r="E384">
            <v>3192</v>
          </cell>
        </row>
        <row r="386">
          <cell r="E386">
            <v>10000</v>
          </cell>
          <cell r="F386">
            <v>11000</v>
          </cell>
          <cell r="G386">
            <v>11000</v>
          </cell>
          <cell r="H386">
            <v>11000</v>
          </cell>
        </row>
        <row r="402">
          <cell r="I402">
            <v>87351</v>
          </cell>
        </row>
        <row r="403">
          <cell r="I403">
            <v>7873895</v>
          </cell>
        </row>
        <row r="404">
          <cell r="I404">
            <v>38700</v>
          </cell>
        </row>
        <row r="406">
          <cell r="I406">
            <v>121375</v>
          </cell>
        </row>
        <row r="408">
          <cell r="I408">
            <v>883400</v>
          </cell>
        </row>
        <row r="413">
          <cell r="I413">
            <v>1938247</v>
          </cell>
        </row>
        <row r="433">
          <cell r="I433">
            <v>8906463</v>
          </cell>
        </row>
        <row r="435">
          <cell r="I435">
            <v>50500</v>
          </cell>
        </row>
        <row r="439">
          <cell r="I439">
            <v>215250</v>
          </cell>
        </row>
        <row r="442">
          <cell r="I442">
            <v>1374700</v>
          </cell>
        </row>
        <row r="448">
          <cell r="H448">
            <v>0</v>
          </cell>
        </row>
        <row r="450">
          <cell r="F450">
            <v>10000</v>
          </cell>
          <cell r="G450">
            <v>10000</v>
          </cell>
          <cell r="H450">
            <v>10000</v>
          </cell>
        </row>
        <row r="452">
          <cell r="E452">
            <v>223453</v>
          </cell>
          <cell r="F452">
            <v>75389</v>
          </cell>
          <cell r="G452">
            <v>75389</v>
          </cell>
          <cell r="H452">
            <v>75389</v>
          </cell>
        </row>
        <row r="453">
          <cell r="E453">
            <v>121</v>
          </cell>
        </row>
        <row r="454">
          <cell r="E454">
            <v>233</v>
          </cell>
        </row>
        <row r="455">
          <cell r="E455">
            <v>2350</v>
          </cell>
        </row>
        <row r="456">
          <cell r="E456">
            <v>362</v>
          </cell>
        </row>
        <row r="457">
          <cell r="F457">
            <v>47850</v>
          </cell>
          <cell r="G457">
            <v>47850</v>
          </cell>
          <cell r="H457">
            <v>47850</v>
          </cell>
        </row>
        <row r="460">
          <cell r="E460">
            <v>20000</v>
          </cell>
          <cell r="F460">
            <v>66330</v>
          </cell>
          <cell r="G460">
            <v>50000</v>
          </cell>
          <cell r="I460">
            <v>50000</v>
          </cell>
        </row>
        <row r="461">
          <cell r="E461">
            <v>293859</v>
          </cell>
          <cell r="F461">
            <v>339222</v>
          </cell>
          <cell r="G461">
            <v>257744</v>
          </cell>
          <cell r="H461">
            <v>257744</v>
          </cell>
        </row>
        <row r="462">
          <cell r="E462">
            <v>207700</v>
          </cell>
          <cell r="F462">
            <v>388625</v>
          </cell>
          <cell r="G462">
            <v>247744</v>
          </cell>
          <cell r="I462">
            <v>247744</v>
          </cell>
        </row>
        <row r="463">
          <cell r="E463">
            <v>35000</v>
          </cell>
          <cell r="F463">
            <v>35000</v>
          </cell>
          <cell r="G463">
            <v>35000</v>
          </cell>
          <cell r="H463">
            <v>35000</v>
          </cell>
        </row>
        <row r="464">
          <cell r="E464">
            <v>8000</v>
          </cell>
          <cell r="F464">
            <v>5000</v>
          </cell>
          <cell r="G464">
            <v>5000</v>
          </cell>
          <cell r="H464">
            <v>5000</v>
          </cell>
        </row>
        <row r="470">
          <cell r="E470">
            <v>850</v>
          </cell>
        </row>
        <row r="474">
          <cell r="E474">
            <v>26466</v>
          </cell>
          <cell r="F474">
            <v>115367</v>
          </cell>
          <cell r="G474">
            <v>27657</v>
          </cell>
          <cell r="I474">
            <v>27657</v>
          </cell>
        </row>
        <row r="494">
          <cell r="I494">
            <v>45850</v>
          </cell>
        </row>
        <row r="516">
          <cell r="E516">
            <v>576</v>
          </cell>
        </row>
        <row r="517">
          <cell r="E517">
            <v>261667</v>
          </cell>
          <cell r="F517">
            <v>256630</v>
          </cell>
          <cell r="G517">
            <v>256630</v>
          </cell>
          <cell r="H517">
            <v>120000</v>
          </cell>
          <cell r="J517">
            <v>136630</v>
          </cell>
        </row>
        <row r="518">
          <cell r="E518">
            <v>19761</v>
          </cell>
          <cell r="F518">
            <v>19900</v>
          </cell>
          <cell r="G518">
            <v>19900</v>
          </cell>
          <cell r="H518">
            <v>9400</v>
          </cell>
          <cell r="J518">
            <v>10500</v>
          </cell>
        </row>
        <row r="519">
          <cell r="E519">
            <v>44905</v>
          </cell>
          <cell r="F519">
            <v>48086</v>
          </cell>
          <cell r="G519">
            <v>48086</v>
          </cell>
          <cell r="H519">
            <v>22000</v>
          </cell>
          <cell r="J519">
            <v>26086</v>
          </cell>
        </row>
        <row r="520">
          <cell r="E520">
            <v>6076</v>
          </cell>
          <cell r="F520">
            <v>6725</v>
          </cell>
          <cell r="G520">
            <v>6725</v>
          </cell>
          <cell r="H520">
            <v>3120</v>
          </cell>
          <cell r="J520">
            <v>3605</v>
          </cell>
        </row>
        <row r="521">
          <cell r="E521">
            <v>11097</v>
          </cell>
          <cell r="F521">
            <v>12073</v>
          </cell>
          <cell r="G521">
            <v>12073</v>
          </cell>
          <cell r="H521">
            <v>4800</v>
          </cell>
          <cell r="J521">
            <v>7273</v>
          </cell>
        </row>
        <row r="522">
          <cell r="E522">
            <v>97218</v>
          </cell>
          <cell r="F522">
            <v>112000</v>
          </cell>
          <cell r="G522">
            <v>112000</v>
          </cell>
          <cell r="H522">
            <v>112000</v>
          </cell>
        </row>
        <row r="523">
          <cell r="E523">
            <v>18750</v>
          </cell>
          <cell r="F523">
            <v>23250</v>
          </cell>
          <cell r="G523">
            <v>23250</v>
          </cell>
          <cell r="H523">
            <v>20500</v>
          </cell>
          <cell r="J523">
            <v>2750</v>
          </cell>
        </row>
        <row r="524">
          <cell r="E524">
            <v>11302</v>
          </cell>
          <cell r="F524">
            <v>4500</v>
          </cell>
          <cell r="G524">
            <v>4500</v>
          </cell>
          <cell r="H524">
            <v>4500</v>
          </cell>
        </row>
        <row r="525">
          <cell r="E525">
            <v>72844</v>
          </cell>
          <cell r="F525">
            <v>73900</v>
          </cell>
          <cell r="G525">
            <v>72807</v>
          </cell>
          <cell r="H525">
            <v>48000</v>
          </cell>
          <cell r="J525">
            <v>24807</v>
          </cell>
        </row>
        <row r="526">
          <cell r="E526">
            <v>500</v>
          </cell>
          <cell r="F526">
            <v>800</v>
          </cell>
          <cell r="G526">
            <v>800</v>
          </cell>
          <cell r="H526">
            <v>500</v>
          </cell>
          <cell r="J526">
            <v>300</v>
          </cell>
        </row>
        <row r="527">
          <cell r="E527">
            <v>545</v>
          </cell>
          <cell r="F527">
            <v>560</v>
          </cell>
          <cell r="G527">
            <v>560</v>
          </cell>
          <cell r="H527">
            <v>260</v>
          </cell>
          <cell r="J527">
            <v>300</v>
          </cell>
        </row>
        <row r="528">
          <cell r="E528">
            <v>9325</v>
          </cell>
          <cell r="F528">
            <v>9679</v>
          </cell>
          <cell r="G528">
            <v>9679</v>
          </cell>
          <cell r="H528">
            <v>4930</v>
          </cell>
          <cell r="J528">
            <v>4749</v>
          </cell>
        </row>
        <row r="537">
          <cell r="E537">
            <v>209900</v>
          </cell>
          <cell r="F537">
            <v>111000</v>
          </cell>
          <cell r="G537">
            <v>111000</v>
          </cell>
          <cell r="J537">
            <v>111000</v>
          </cell>
        </row>
        <row r="540">
          <cell r="E540">
            <v>4392254</v>
          </cell>
          <cell r="F540">
            <v>2779876</v>
          </cell>
          <cell r="G540">
            <v>2779876</v>
          </cell>
          <cell r="H540">
            <v>547876</v>
          </cell>
          <cell r="J540">
            <v>2232000</v>
          </cell>
        </row>
        <row r="541">
          <cell r="E541">
            <v>195475</v>
          </cell>
          <cell r="F541">
            <v>164000</v>
          </cell>
          <cell r="G541">
            <v>164000</v>
          </cell>
          <cell r="J541">
            <v>164000</v>
          </cell>
        </row>
        <row r="542">
          <cell r="E542">
            <v>105000</v>
          </cell>
          <cell r="F542">
            <v>120000</v>
          </cell>
          <cell r="G542">
            <v>110000</v>
          </cell>
          <cell r="H542">
            <v>110000</v>
          </cell>
        </row>
        <row r="546">
          <cell r="E546">
            <v>6561520</v>
          </cell>
          <cell r="F546">
            <v>5667080</v>
          </cell>
          <cell r="G546">
            <v>5300000</v>
          </cell>
          <cell r="H546">
            <v>5300000</v>
          </cell>
        </row>
        <row r="550">
          <cell r="E550">
            <v>468707</v>
          </cell>
          <cell r="F550">
            <v>643000</v>
          </cell>
          <cell r="G550">
            <v>643000</v>
          </cell>
          <cell r="J550">
            <v>643000</v>
          </cell>
        </row>
        <row r="554">
          <cell r="E554">
            <v>4380</v>
          </cell>
          <cell r="F554">
            <v>4000</v>
          </cell>
          <cell r="G554">
            <v>4000</v>
          </cell>
          <cell r="H554">
            <v>4000</v>
          </cell>
        </row>
        <row r="556">
          <cell r="E556">
            <v>1581360</v>
          </cell>
          <cell r="F556">
            <v>1625045</v>
          </cell>
          <cell r="G556">
            <v>1626890</v>
          </cell>
          <cell r="H556">
            <v>1105480</v>
          </cell>
          <cell r="J556">
            <v>521410</v>
          </cell>
        </row>
        <row r="557">
          <cell r="E557">
            <v>128055</v>
          </cell>
          <cell r="F557">
            <v>134120</v>
          </cell>
          <cell r="G557">
            <v>134120</v>
          </cell>
          <cell r="H557">
            <v>92920</v>
          </cell>
          <cell r="J557">
            <v>41200</v>
          </cell>
        </row>
        <row r="558">
          <cell r="E558">
            <v>295857</v>
          </cell>
          <cell r="F558">
            <v>308900</v>
          </cell>
          <cell r="G558">
            <v>308900</v>
          </cell>
          <cell r="H558">
            <v>223090</v>
          </cell>
          <cell r="J558">
            <v>85810</v>
          </cell>
        </row>
        <row r="559">
          <cell r="E559">
            <v>40805</v>
          </cell>
          <cell r="F559">
            <v>42680</v>
          </cell>
          <cell r="G559">
            <v>42680</v>
          </cell>
          <cell r="H559">
            <v>35690</v>
          </cell>
          <cell r="J559">
            <v>6990</v>
          </cell>
        </row>
        <row r="560">
          <cell r="E560">
            <v>57362</v>
          </cell>
          <cell r="F560">
            <v>50600</v>
          </cell>
          <cell r="G560">
            <v>50600</v>
          </cell>
          <cell r="H560">
            <v>47010</v>
          </cell>
          <cell r="J560">
            <v>3590</v>
          </cell>
        </row>
        <row r="561">
          <cell r="E561">
            <v>5295</v>
          </cell>
          <cell r="F561">
            <v>5100</v>
          </cell>
          <cell r="G561">
            <v>5100</v>
          </cell>
          <cell r="H561">
            <v>5100</v>
          </cell>
        </row>
        <row r="562">
          <cell r="E562">
            <v>3000</v>
          </cell>
          <cell r="F562">
            <v>3090</v>
          </cell>
          <cell r="G562">
            <v>3090</v>
          </cell>
          <cell r="H562">
            <v>3090</v>
          </cell>
        </row>
        <row r="563">
          <cell r="E563">
            <v>151585</v>
          </cell>
          <cell r="F563">
            <v>163600</v>
          </cell>
          <cell r="G563">
            <v>163600</v>
          </cell>
          <cell r="H563">
            <v>154600</v>
          </cell>
          <cell r="J563">
            <v>9000</v>
          </cell>
        </row>
        <row r="564">
          <cell r="E564">
            <v>3000</v>
          </cell>
          <cell r="F564">
            <v>4500</v>
          </cell>
          <cell r="G564">
            <v>4500</v>
          </cell>
          <cell r="H564">
            <v>4500</v>
          </cell>
        </row>
        <row r="565">
          <cell r="E565">
            <v>1383</v>
          </cell>
          <cell r="F565">
            <v>2400</v>
          </cell>
          <cell r="G565">
            <v>2400</v>
          </cell>
          <cell r="H565">
            <v>2400</v>
          </cell>
        </row>
        <row r="566">
          <cell r="E566">
            <v>56400</v>
          </cell>
          <cell r="F566">
            <v>60820</v>
          </cell>
          <cell r="G566">
            <v>60820</v>
          </cell>
          <cell r="H566">
            <v>50820</v>
          </cell>
          <cell r="J566">
            <v>10000</v>
          </cell>
        </row>
        <row r="568">
          <cell r="F568">
            <v>24000</v>
          </cell>
          <cell r="G568">
            <v>24000</v>
          </cell>
          <cell r="H568">
            <v>24000</v>
          </cell>
        </row>
        <row r="570">
          <cell r="E570">
            <v>3500</v>
          </cell>
          <cell r="F570">
            <v>0</v>
          </cell>
          <cell r="G570">
            <v>0</v>
          </cell>
          <cell r="H570">
            <v>0</v>
          </cell>
        </row>
        <row r="571">
          <cell r="H571">
            <v>0</v>
          </cell>
        </row>
        <row r="586">
          <cell r="E586">
            <v>340</v>
          </cell>
          <cell r="F586">
            <v>480</v>
          </cell>
          <cell r="G586">
            <v>480</v>
          </cell>
          <cell r="J586">
            <v>480</v>
          </cell>
        </row>
        <row r="587">
          <cell r="E587">
            <v>64000</v>
          </cell>
          <cell r="F587">
            <v>66880</v>
          </cell>
          <cell r="G587">
            <v>73000</v>
          </cell>
          <cell r="J587">
            <v>73000</v>
          </cell>
        </row>
        <row r="588">
          <cell r="E588">
            <v>3926</v>
          </cell>
          <cell r="F588">
            <v>4100</v>
          </cell>
          <cell r="G588">
            <v>4100</v>
          </cell>
          <cell r="J588">
            <v>4100</v>
          </cell>
        </row>
        <row r="589">
          <cell r="E589">
            <v>11460</v>
          </cell>
          <cell r="F589">
            <v>12584</v>
          </cell>
          <cell r="G589">
            <v>16164</v>
          </cell>
          <cell r="J589">
            <v>16164</v>
          </cell>
        </row>
        <row r="590">
          <cell r="E590">
            <v>1584</v>
          </cell>
          <cell r="F590">
            <v>1739</v>
          </cell>
          <cell r="G590">
            <v>1739</v>
          </cell>
          <cell r="J590">
            <v>1739</v>
          </cell>
        </row>
        <row r="591">
          <cell r="E591">
            <v>3154</v>
          </cell>
          <cell r="F591">
            <v>3300</v>
          </cell>
          <cell r="G591">
            <v>3300</v>
          </cell>
          <cell r="J591">
            <v>3300</v>
          </cell>
        </row>
        <row r="592">
          <cell r="E592">
            <v>600</v>
          </cell>
          <cell r="F592">
            <v>627</v>
          </cell>
          <cell r="G592">
            <v>627</v>
          </cell>
          <cell r="J592">
            <v>627</v>
          </cell>
        </row>
        <row r="593">
          <cell r="E593">
            <v>3436</v>
          </cell>
          <cell r="F593">
            <v>3590</v>
          </cell>
          <cell r="G593">
            <v>3590</v>
          </cell>
          <cell r="J593">
            <v>3590</v>
          </cell>
        </row>
        <row r="597">
          <cell r="I597">
            <v>25000</v>
          </cell>
        </row>
        <row r="598">
          <cell r="E598">
            <v>39800</v>
          </cell>
          <cell r="F598">
            <v>124000</v>
          </cell>
          <cell r="G598">
            <v>48000</v>
          </cell>
          <cell r="I598">
            <v>48000</v>
          </cell>
        </row>
        <row r="599">
          <cell r="E599">
            <v>23000</v>
          </cell>
          <cell r="F599">
            <v>50000</v>
          </cell>
          <cell r="G599">
            <v>30000</v>
          </cell>
          <cell r="I599">
            <v>30000</v>
          </cell>
        </row>
        <row r="601">
          <cell r="E601">
            <v>7650</v>
          </cell>
          <cell r="F601">
            <v>0</v>
          </cell>
          <cell r="G601">
            <v>0</v>
          </cell>
        </row>
        <row r="623">
          <cell r="E623">
            <v>1313755</v>
          </cell>
        </row>
        <row r="624">
          <cell r="F624">
            <v>1305292</v>
          </cell>
          <cell r="G624">
            <v>1305292</v>
          </cell>
          <cell r="I624">
            <v>1305292</v>
          </cell>
        </row>
        <row r="625">
          <cell r="E625">
            <v>7890</v>
          </cell>
          <cell r="I625">
            <v>0</v>
          </cell>
        </row>
        <row r="626">
          <cell r="F626" t="str">
            <v/>
          </cell>
          <cell r="G626" t="str">
            <v/>
          </cell>
        </row>
        <row r="638">
          <cell r="I638">
            <v>610670</v>
          </cell>
        </row>
        <row r="644">
          <cell r="I644">
            <v>2006880</v>
          </cell>
        </row>
        <row r="650">
          <cell r="H650">
            <v>0</v>
          </cell>
        </row>
        <row r="652">
          <cell r="E652">
            <v>16133</v>
          </cell>
          <cell r="F652">
            <v>10187</v>
          </cell>
          <cell r="G652">
            <v>10187</v>
          </cell>
          <cell r="H652">
            <v>10187</v>
          </cell>
        </row>
        <row r="660">
          <cell r="F660">
            <v>5325912</v>
          </cell>
          <cell r="G660">
            <v>5325912</v>
          </cell>
          <cell r="H660">
            <v>5325912</v>
          </cell>
        </row>
        <row r="661">
          <cell r="H661">
            <v>0</v>
          </cell>
        </row>
        <row r="662">
          <cell r="F662">
            <v>65270</v>
          </cell>
          <cell r="G662">
            <v>65270</v>
          </cell>
          <cell r="H662">
            <v>65270</v>
          </cell>
        </row>
        <row r="674">
          <cell r="E674">
            <v>350000</v>
          </cell>
          <cell r="F674">
            <v>400000</v>
          </cell>
          <cell r="G674">
            <v>360500</v>
          </cell>
          <cell r="H674">
            <v>360500</v>
          </cell>
        </row>
        <row r="675">
          <cell r="E675">
            <v>1094678</v>
          </cell>
          <cell r="F675">
            <v>479189</v>
          </cell>
          <cell r="G675">
            <v>479189</v>
          </cell>
          <cell r="H675">
            <v>479189</v>
          </cell>
        </row>
        <row r="676">
          <cell r="E676">
            <v>52176</v>
          </cell>
          <cell r="F676">
            <v>45600</v>
          </cell>
          <cell r="G676">
            <v>45600</v>
          </cell>
          <cell r="H676">
            <v>45600</v>
          </cell>
        </row>
        <row r="677">
          <cell r="H677">
            <v>0</v>
          </cell>
        </row>
        <row r="678">
          <cell r="H678">
            <v>0</v>
          </cell>
        </row>
        <row r="682">
          <cell r="E682">
            <v>494000</v>
          </cell>
          <cell r="F682">
            <v>440000</v>
          </cell>
          <cell r="G682">
            <v>440000</v>
          </cell>
          <cell r="H682">
            <v>440000</v>
          </cell>
        </row>
        <row r="683">
          <cell r="H683">
            <v>0</v>
          </cell>
        </row>
        <row r="684">
          <cell r="H684">
            <v>0</v>
          </cell>
        </row>
        <row r="686">
          <cell r="E686">
            <v>87000</v>
          </cell>
          <cell r="F686">
            <v>280000</v>
          </cell>
          <cell r="G686">
            <v>100000</v>
          </cell>
          <cell r="H686">
            <v>100000</v>
          </cell>
        </row>
        <row r="687">
          <cell r="H687">
            <v>0</v>
          </cell>
        </row>
        <row r="689">
          <cell r="E689">
            <v>400000</v>
          </cell>
          <cell r="F689">
            <v>400000</v>
          </cell>
          <cell r="G689">
            <v>400000</v>
          </cell>
          <cell r="H689">
            <v>400000</v>
          </cell>
        </row>
        <row r="691">
          <cell r="E691">
            <v>1164877</v>
          </cell>
          <cell r="F691">
            <v>1250000</v>
          </cell>
          <cell r="G691">
            <v>1250000</v>
          </cell>
          <cell r="H691">
            <v>1250000</v>
          </cell>
        </row>
        <row r="692">
          <cell r="E692">
            <v>144000</v>
          </cell>
          <cell r="F692">
            <v>40000</v>
          </cell>
          <cell r="G692">
            <v>40000</v>
          </cell>
          <cell r="H692">
            <v>40000</v>
          </cell>
        </row>
        <row r="694">
          <cell r="E694">
            <v>5379</v>
          </cell>
          <cell r="F694">
            <v>10000</v>
          </cell>
          <cell r="G694">
            <v>10000</v>
          </cell>
          <cell r="H694">
            <v>10000</v>
          </cell>
        </row>
        <row r="695">
          <cell r="E695">
            <v>4621</v>
          </cell>
          <cell r="H695">
            <v>0</v>
          </cell>
        </row>
        <row r="697">
          <cell r="E697">
            <v>125000</v>
          </cell>
          <cell r="F697">
            <v>130000</v>
          </cell>
          <cell r="G697">
            <v>130000</v>
          </cell>
          <cell r="H697">
            <v>130000</v>
          </cell>
        </row>
        <row r="698">
          <cell r="E698">
            <v>5000</v>
          </cell>
          <cell r="F698">
            <v>5000</v>
          </cell>
          <cell r="G698">
            <v>5000</v>
          </cell>
          <cell r="H698">
            <v>5000</v>
          </cell>
        </row>
        <row r="700">
          <cell r="E700">
            <v>21200</v>
          </cell>
          <cell r="F700">
            <v>20000</v>
          </cell>
          <cell r="G700">
            <v>20000</v>
          </cell>
          <cell r="H700">
            <v>20000</v>
          </cell>
        </row>
        <row r="702">
          <cell r="E702">
            <v>4000</v>
          </cell>
          <cell r="F702">
            <v>4000</v>
          </cell>
          <cell r="G702">
            <v>4000</v>
          </cell>
          <cell r="H702">
            <v>4000</v>
          </cell>
        </row>
        <row r="703">
          <cell r="F703">
            <v>8905</v>
          </cell>
          <cell r="G703">
            <v>8905</v>
          </cell>
          <cell r="H703">
            <v>8905</v>
          </cell>
        </row>
        <row r="704">
          <cell r="E704">
            <v>2500</v>
          </cell>
          <cell r="F704">
            <v>3500</v>
          </cell>
          <cell r="G704">
            <v>3500</v>
          </cell>
          <cell r="H704">
            <v>3500</v>
          </cell>
        </row>
        <row r="705">
          <cell r="F705">
            <v>200000</v>
          </cell>
          <cell r="G705">
            <v>200000</v>
          </cell>
          <cell r="H705">
            <v>200000</v>
          </cell>
        </row>
        <row r="707">
          <cell r="E707">
            <v>20000</v>
          </cell>
          <cell r="H707">
            <v>0</v>
          </cell>
        </row>
        <row r="708">
          <cell r="E708">
            <v>40000</v>
          </cell>
          <cell r="H708">
            <v>0</v>
          </cell>
        </row>
        <row r="709">
          <cell r="F709">
            <v>597000</v>
          </cell>
          <cell r="G709">
            <v>420036</v>
          </cell>
          <cell r="H709">
            <v>420036</v>
          </cell>
        </row>
        <row r="712">
          <cell r="I712">
            <v>310000</v>
          </cell>
        </row>
        <row r="716">
          <cell r="I716">
            <v>330000</v>
          </cell>
        </row>
        <row r="720">
          <cell r="E720">
            <v>835000</v>
          </cell>
          <cell r="F720">
            <v>951700</v>
          </cell>
          <cell r="G720">
            <v>851700</v>
          </cell>
          <cell r="I720">
            <v>851700</v>
          </cell>
        </row>
        <row r="721">
          <cell r="F721">
            <v>90000</v>
          </cell>
          <cell r="G721">
            <v>90000</v>
          </cell>
          <cell r="I721">
            <v>90000</v>
          </cell>
        </row>
        <row r="724">
          <cell r="I724">
            <v>395000</v>
          </cell>
        </row>
        <row r="728">
          <cell r="I728">
            <v>403000</v>
          </cell>
        </row>
        <row r="731">
          <cell r="E731">
            <v>20000</v>
          </cell>
          <cell r="F731">
            <v>25000</v>
          </cell>
          <cell r="G731">
            <v>25000</v>
          </cell>
          <cell r="I731">
            <v>25000</v>
          </cell>
        </row>
        <row r="734">
          <cell r="I734">
            <v>20500</v>
          </cell>
        </row>
        <row r="735">
          <cell r="E735">
            <v>6000</v>
          </cell>
          <cell r="F735">
            <v>10000</v>
          </cell>
          <cell r="G735">
            <v>2000</v>
          </cell>
          <cell r="I735">
            <v>2000</v>
          </cell>
        </row>
        <row r="736">
          <cell r="E736">
            <v>6000</v>
          </cell>
          <cell r="F736">
            <v>21500</v>
          </cell>
          <cell r="G736">
            <v>2000</v>
          </cell>
          <cell r="I736">
            <v>2000</v>
          </cell>
        </row>
        <row r="737">
          <cell r="E737">
            <v>2800</v>
          </cell>
          <cell r="F737">
            <v>2600</v>
          </cell>
          <cell r="G737">
            <v>2000</v>
          </cell>
          <cell r="I737">
            <v>2000</v>
          </cell>
        </row>
        <row r="738">
          <cell r="E738">
            <v>2500</v>
          </cell>
          <cell r="F738">
            <v>3500</v>
          </cell>
          <cell r="G738">
            <v>1000</v>
          </cell>
          <cell r="I738">
            <v>1000</v>
          </cell>
        </row>
        <row r="739">
          <cell r="E739">
            <v>1000</v>
          </cell>
          <cell r="F739">
            <v>8000</v>
          </cell>
          <cell r="G739">
            <v>1000</v>
          </cell>
          <cell r="I739">
            <v>1000</v>
          </cell>
        </row>
        <row r="740">
          <cell r="E740">
            <v>500</v>
          </cell>
          <cell r="F740">
            <v>2000</v>
          </cell>
          <cell r="G740">
            <v>500</v>
          </cell>
          <cell r="I740">
            <v>500</v>
          </cell>
        </row>
        <row r="741">
          <cell r="E741">
            <v>3000</v>
          </cell>
          <cell r="F741">
            <v>3000</v>
          </cell>
          <cell r="G741">
            <v>3000</v>
          </cell>
          <cell r="I741">
            <v>3000</v>
          </cell>
        </row>
        <row r="742">
          <cell r="E742">
            <v>3000</v>
          </cell>
          <cell r="F742">
            <v>4000</v>
          </cell>
          <cell r="G742">
            <v>3000</v>
          </cell>
          <cell r="I742">
            <v>3000</v>
          </cell>
        </row>
        <row r="743">
          <cell r="E743">
            <v>2000</v>
          </cell>
          <cell r="F743">
            <v>1000</v>
          </cell>
          <cell r="G743">
            <v>1000</v>
          </cell>
          <cell r="I743">
            <v>1000</v>
          </cell>
        </row>
        <row r="745">
          <cell r="F745">
            <v>11000</v>
          </cell>
          <cell r="G745">
            <v>2000</v>
          </cell>
          <cell r="I745">
            <v>2000</v>
          </cell>
        </row>
        <row r="746">
          <cell r="F746">
            <v>7500</v>
          </cell>
          <cell r="G746">
            <v>2000</v>
          </cell>
          <cell r="I746">
            <v>2000</v>
          </cell>
        </row>
        <row r="747">
          <cell r="F747">
            <v>8350</v>
          </cell>
          <cell r="G747">
            <v>1000</v>
          </cell>
          <cell r="I747">
            <v>1000</v>
          </cell>
        </row>
        <row r="748">
          <cell r="E748">
            <v>5000</v>
          </cell>
          <cell r="F748">
            <v>10000</v>
          </cell>
          <cell r="G748">
            <v>10000</v>
          </cell>
          <cell r="H748">
            <v>10000</v>
          </cell>
        </row>
        <row r="749">
          <cell r="E749">
            <v>2800</v>
          </cell>
          <cell r="F749">
            <v>3000</v>
          </cell>
          <cell r="G749">
            <v>3000</v>
          </cell>
          <cell r="H749">
            <v>3000</v>
          </cell>
        </row>
        <row r="750">
          <cell r="E750">
            <v>10000</v>
          </cell>
          <cell r="F750">
            <v>10000</v>
          </cell>
          <cell r="G750">
            <v>10000</v>
          </cell>
          <cell r="H750">
            <v>10000</v>
          </cell>
        </row>
        <row r="751">
          <cell r="E751">
            <v>8000</v>
          </cell>
          <cell r="F751">
            <v>132250</v>
          </cell>
          <cell r="G751">
            <v>14000</v>
          </cell>
          <cell r="I751">
            <v>14000</v>
          </cell>
        </row>
        <row r="755">
          <cell r="I755">
            <v>233000</v>
          </cell>
        </row>
        <row r="756">
          <cell r="E756">
            <v>20000</v>
          </cell>
          <cell r="F756">
            <v>30200</v>
          </cell>
          <cell r="G756">
            <v>30000</v>
          </cell>
          <cell r="I756">
            <v>30000</v>
          </cell>
        </row>
        <row r="757">
          <cell r="E757">
            <v>30000</v>
          </cell>
          <cell r="F757">
            <v>50000</v>
          </cell>
          <cell r="G757">
            <v>31500</v>
          </cell>
          <cell r="I757">
            <v>31500</v>
          </cell>
        </row>
        <row r="758">
          <cell r="E758">
            <v>11000</v>
          </cell>
          <cell r="F758">
            <v>15000</v>
          </cell>
          <cell r="G758">
            <v>11500</v>
          </cell>
          <cell r="I758">
            <v>11500</v>
          </cell>
        </row>
        <row r="759">
          <cell r="E759">
            <v>6000</v>
          </cell>
          <cell r="F759">
            <v>14400</v>
          </cell>
          <cell r="G759">
            <v>6000</v>
          </cell>
          <cell r="I759">
            <v>6000</v>
          </cell>
        </row>
        <row r="760">
          <cell r="E760">
            <v>8000</v>
          </cell>
          <cell r="F760">
            <v>19400</v>
          </cell>
          <cell r="G760">
            <v>8000</v>
          </cell>
          <cell r="I760">
            <v>8000</v>
          </cell>
        </row>
        <row r="762">
          <cell r="E762">
            <v>14000</v>
          </cell>
          <cell r="F762">
            <v>33000</v>
          </cell>
          <cell r="G762">
            <v>14500</v>
          </cell>
          <cell r="I762">
            <v>14500</v>
          </cell>
        </row>
        <row r="763">
          <cell r="F763">
            <v>40000</v>
          </cell>
          <cell r="G763">
            <v>14500</v>
          </cell>
          <cell r="I763">
            <v>14500</v>
          </cell>
        </row>
        <row r="764">
          <cell r="E764">
            <v>15000</v>
          </cell>
          <cell r="F764">
            <v>40000</v>
          </cell>
          <cell r="G764">
            <v>15500</v>
          </cell>
          <cell r="I764">
            <v>15500</v>
          </cell>
        </row>
        <row r="765">
          <cell r="E765">
            <v>10000</v>
          </cell>
          <cell r="F765">
            <v>30000</v>
          </cell>
          <cell r="G765">
            <v>11000</v>
          </cell>
          <cell r="I765">
            <v>11000</v>
          </cell>
        </row>
        <row r="767">
          <cell r="E767">
            <v>9000</v>
          </cell>
          <cell r="F767">
            <v>13000</v>
          </cell>
          <cell r="G767">
            <v>9000</v>
          </cell>
          <cell r="I767">
            <v>9000</v>
          </cell>
        </row>
        <row r="768">
          <cell r="E768">
            <v>6000</v>
          </cell>
          <cell r="F768">
            <v>10000</v>
          </cell>
          <cell r="G768">
            <v>6000</v>
          </cell>
          <cell r="I768">
            <v>6000</v>
          </cell>
        </row>
        <row r="769">
          <cell r="E769">
            <v>12000</v>
          </cell>
          <cell r="F769">
            <v>35500</v>
          </cell>
          <cell r="G769">
            <v>13500</v>
          </cell>
          <cell r="I769">
            <v>13500</v>
          </cell>
        </row>
        <row r="770">
          <cell r="E770">
            <v>6000</v>
          </cell>
          <cell r="F770">
            <v>22000</v>
          </cell>
          <cell r="G770">
            <v>6500</v>
          </cell>
          <cell r="I770">
            <v>6500</v>
          </cell>
        </row>
        <row r="771">
          <cell r="E771">
            <v>2000</v>
          </cell>
          <cell r="F771">
            <v>8500</v>
          </cell>
          <cell r="G771">
            <v>4000</v>
          </cell>
          <cell r="I771">
            <v>4000</v>
          </cell>
        </row>
        <row r="772">
          <cell r="E772">
            <v>7000</v>
          </cell>
          <cell r="F772">
            <v>15300</v>
          </cell>
          <cell r="G772">
            <v>7500</v>
          </cell>
          <cell r="I772">
            <v>7500</v>
          </cell>
        </row>
        <row r="773">
          <cell r="E773">
            <v>12000</v>
          </cell>
          <cell r="F773">
            <v>25000</v>
          </cell>
          <cell r="G773">
            <v>12000</v>
          </cell>
          <cell r="I773">
            <v>12000</v>
          </cell>
        </row>
        <row r="774">
          <cell r="E774">
            <v>9000</v>
          </cell>
          <cell r="F774">
            <v>11500</v>
          </cell>
          <cell r="G774">
            <v>10000</v>
          </cell>
          <cell r="I774">
            <v>10000</v>
          </cell>
        </row>
        <row r="775">
          <cell r="E775">
            <v>3000</v>
          </cell>
          <cell r="F775">
            <v>3000</v>
          </cell>
          <cell r="G775">
            <v>3000</v>
          </cell>
          <cell r="I775">
            <v>3000</v>
          </cell>
        </row>
        <row r="776">
          <cell r="E776">
            <v>6000</v>
          </cell>
          <cell r="F776">
            <v>12000</v>
          </cell>
          <cell r="G776">
            <v>6000</v>
          </cell>
          <cell r="I776">
            <v>6000</v>
          </cell>
        </row>
        <row r="777">
          <cell r="E777">
            <v>3000</v>
          </cell>
          <cell r="F777">
            <v>3000</v>
          </cell>
          <cell r="G777">
            <v>3000</v>
          </cell>
          <cell r="I777">
            <v>3000</v>
          </cell>
        </row>
        <row r="778">
          <cell r="E778">
            <v>5000</v>
          </cell>
          <cell r="F778">
            <v>15000</v>
          </cell>
          <cell r="G778">
            <v>6000</v>
          </cell>
          <cell r="I778">
            <v>6000</v>
          </cell>
        </row>
        <row r="779">
          <cell r="E779">
            <v>2000</v>
          </cell>
          <cell r="F779">
            <v>2000</v>
          </cell>
          <cell r="I779">
            <v>0</v>
          </cell>
        </row>
        <row r="780">
          <cell r="E780">
            <v>2000</v>
          </cell>
          <cell r="F780">
            <v>3700</v>
          </cell>
          <cell r="G780">
            <v>4000</v>
          </cell>
          <cell r="I780">
            <v>4000</v>
          </cell>
        </row>
        <row r="781">
          <cell r="F781">
            <v>7000</v>
          </cell>
          <cell r="I781">
            <v>0</v>
          </cell>
        </row>
        <row r="782">
          <cell r="F782">
            <v>18500</v>
          </cell>
          <cell r="I782">
            <v>0</v>
          </cell>
        </row>
        <row r="783">
          <cell r="F783">
            <v>3000</v>
          </cell>
          <cell r="I783">
            <v>0</v>
          </cell>
        </row>
        <row r="787">
          <cell r="I787">
            <v>156500</v>
          </cell>
        </row>
        <row r="788">
          <cell r="E788">
            <v>90000</v>
          </cell>
          <cell r="F788">
            <v>168400</v>
          </cell>
          <cell r="G788">
            <v>120000</v>
          </cell>
          <cell r="I788">
            <v>120000</v>
          </cell>
        </row>
        <row r="789">
          <cell r="E789">
            <v>48000</v>
          </cell>
          <cell r="F789">
            <v>36500</v>
          </cell>
          <cell r="G789">
            <v>36500</v>
          </cell>
          <cell r="I789">
            <v>36500</v>
          </cell>
        </row>
        <row r="790">
          <cell r="I790">
            <v>0</v>
          </cell>
        </row>
        <row r="791">
          <cell r="E791" t="str">
            <v/>
          </cell>
          <cell r="F791">
            <v>1444400</v>
          </cell>
          <cell r="G791">
            <v>1444400</v>
          </cell>
          <cell r="H791">
            <v>1444400</v>
          </cell>
          <cell r="I791" t="str">
            <v/>
          </cell>
          <cell r="J791" t="str">
            <v/>
          </cell>
        </row>
        <row r="792">
          <cell r="F792">
            <v>500000</v>
          </cell>
          <cell r="G792">
            <v>500000</v>
          </cell>
          <cell r="H792">
            <v>500000</v>
          </cell>
        </row>
        <row r="793">
          <cell r="F793">
            <v>944400</v>
          </cell>
          <cell r="G793">
            <v>944400</v>
          </cell>
          <cell r="H793">
            <v>944400</v>
          </cell>
        </row>
        <row r="797">
          <cell r="F797">
            <v>60000</v>
          </cell>
        </row>
        <row r="798">
          <cell r="F798">
            <v>2000</v>
          </cell>
          <cell r="G798">
            <v>2000</v>
          </cell>
          <cell r="H798">
            <v>2000</v>
          </cell>
        </row>
        <row r="799">
          <cell r="E799">
            <v>2500</v>
          </cell>
          <cell r="F799">
            <v>5000</v>
          </cell>
          <cell r="G799">
            <v>5000</v>
          </cell>
          <cell r="H799">
            <v>5000</v>
          </cell>
        </row>
        <row r="800">
          <cell r="E800">
            <v>650</v>
          </cell>
          <cell r="F800">
            <v>0</v>
          </cell>
          <cell r="G800">
            <v>0</v>
          </cell>
          <cell r="H800">
            <v>0</v>
          </cell>
        </row>
      </sheetData>
      <sheetData sheetId="1">
        <row r="48">
          <cell r="J48">
            <v>40000</v>
          </cell>
        </row>
        <row r="54">
          <cell r="J54">
            <v>40000</v>
          </cell>
        </row>
        <row r="58">
          <cell r="J58">
            <v>10000</v>
          </cell>
        </row>
        <row r="62">
          <cell r="J62">
            <v>113000</v>
          </cell>
        </row>
        <row r="101">
          <cell r="J101">
            <v>23000</v>
          </cell>
        </row>
        <row r="269">
          <cell r="J269">
            <v>36000</v>
          </cell>
        </row>
        <row r="286">
          <cell r="J286">
            <v>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527"/>
  <sheetViews>
    <sheetView zoomScale="75" zoomScaleNormal="75" workbookViewId="0" topLeftCell="A382">
      <selection activeCell="I469" sqref="I469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49.625" style="0" customWidth="1"/>
    <col min="4" max="4" width="5.375" style="0" customWidth="1"/>
    <col min="5" max="8" width="10.75390625" style="0" customWidth="1"/>
    <col min="9" max="9" width="10.25390625" style="0" customWidth="1"/>
    <col min="10" max="10" width="9.625" style="0" customWidth="1"/>
    <col min="11" max="11" width="8.25390625" style="0" customWidth="1"/>
  </cols>
  <sheetData>
    <row r="1" spans="1:11" ht="12.75">
      <c r="A1" s="23"/>
      <c r="B1" s="23"/>
      <c r="C1" s="23"/>
      <c r="D1" s="23"/>
      <c r="E1" s="24"/>
      <c r="F1" s="24"/>
      <c r="G1" s="144"/>
      <c r="H1" s="144" t="s">
        <v>487</v>
      </c>
      <c r="I1" s="7"/>
      <c r="J1" s="7"/>
      <c r="K1" s="23"/>
    </row>
    <row r="2" spans="1:11" ht="12.75">
      <c r="A2" s="23"/>
      <c r="B2" s="23"/>
      <c r="C2" s="23"/>
      <c r="D2" s="23"/>
      <c r="E2" s="24"/>
      <c r="F2" s="24"/>
      <c r="G2" s="144"/>
      <c r="H2" s="144" t="s">
        <v>536</v>
      </c>
      <c r="I2" s="7"/>
      <c r="J2" s="7"/>
      <c r="K2" s="23"/>
    </row>
    <row r="3" spans="1:11" ht="12.75">
      <c r="A3" s="23"/>
      <c r="B3" s="23"/>
      <c r="C3" s="23"/>
      <c r="D3" s="23"/>
      <c r="E3" s="24"/>
      <c r="F3" s="24"/>
      <c r="G3" s="144"/>
      <c r="H3" s="144" t="s">
        <v>537</v>
      </c>
      <c r="I3" s="7"/>
      <c r="J3" s="7"/>
      <c r="K3" s="23"/>
    </row>
    <row r="4" spans="1:11" ht="12.75">
      <c r="A4" s="23"/>
      <c r="B4" s="23"/>
      <c r="C4" s="23"/>
      <c r="D4" s="23"/>
      <c r="E4" s="24"/>
      <c r="F4" s="24"/>
      <c r="G4" s="144"/>
      <c r="H4" s="144" t="s">
        <v>423</v>
      </c>
      <c r="I4" s="7"/>
      <c r="J4" s="7"/>
      <c r="K4" s="23"/>
    </row>
    <row r="5" spans="1:11" ht="12.75">
      <c r="A5" s="23"/>
      <c r="B5" s="23"/>
      <c r="C5" s="23"/>
      <c r="D5" s="23"/>
      <c r="E5" s="23"/>
      <c r="F5" s="23"/>
      <c r="G5" s="145"/>
      <c r="H5" s="145"/>
      <c r="I5" s="145"/>
      <c r="J5" s="145"/>
      <c r="K5" s="23"/>
    </row>
    <row r="6" spans="1:11" s="3" customFormat="1" ht="20.25">
      <c r="A6" s="25"/>
      <c r="B6" s="26"/>
      <c r="C6" s="128" t="s">
        <v>2</v>
      </c>
      <c r="D6" s="147"/>
      <c r="E6" s="147"/>
      <c r="F6" s="147"/>
      <c r="G6" s="146"/>
      <c r="H6" s="146"/>
      <c r="I6" s="25"/>
      <c r="J6" s="25"/>
      <c r="K6" s="25"/>
    </row>
    <row r="7" spans="1:11" ht="12.75">
      <c r="A7" s="23"/>
      <c r="B7" s="23"/>
      <c r="C7" s="23"/>
      <c r="D7" s="23"/>
      <c r="E7" s="28"/>
      <c r="F7" s="28"/>
      <c r="G7" s="28"/>
      <c r="H7" s="28"/>
      <c r="I7" s="28"/>
      <c r="J7" s="28"/>
      <c r="K7" s="28"/>
    </row>
    <row r="8" spans="1:11" ht="13.5" thickBo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59.25" customHeight="1" thickBot="1">
      <c r="A9" s="29" t="s">
        <v>268</v>
      </c>
      <c r="B9" s="30" t="s">
        <v>269</v>
      </c>
      <c r="C9" s="170" t="s">
        <v>270</v>
      </c>
      <c r="D9" s="31" t="s">
        <v>271</v>
      </c>
      <c r="E9" s="129" t="s">
        <v>103</v>
      </c>
      <c r="F9" s="129" t="s">
        <v>535</v>
      </c>
      <c r="G9" s="129" t="s">
        <v>534</v>
      </c>
      <c r="H9" s="129" t="s">
        <v>538</v>
      </c>
      <c r="I9" s="129" t="s">
        <v>0</v>
      </c>
      <c r="J9" s="129" t="s">
        <v>102</v>
      </c>
      <c r="K9" s="129" t="s">
        <v>215</v>
      </c>
    </row>
    <row r="10" spans="1:11" ht="14.25" customHeight="1" thickBot="1">
      <c r="A10" s="19">
        <v>1</v>
      </c>
      <c r="B10" s="17">
        <v>2</v>
      </c>
      <c r="C10" s="18">
        <v>3</v>
      </c>
      <c r="D10" s="21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</row>
    <row r="11" spans="1:11" ht="24" customHeight="1">
      <c r="A11" s="32" t="s">
        <v>272</v>
      </c>
      <c r="B11" s="33"/>
      <c r="C11" s="34" t="s">
        <v>273</v>
      </c>
      <c r="D11" s="35"/>
      <c r="E11" s="36">
        <f aca="true" t="shared" si="0" ref="E11:J11">IF(SUM(E12)&gt;0,SUM(E12),"")</f>
        <v>1404</v>
      </c>
      <c r="F11" s="36">
        <f t="shared" si="0"/>
        <v>1054</v>
      </c>
      <c r="G11" s="36">
        <f t="shared" si="0"/>
        <v>1054</v>
      </c>
      <c r="H11" s="36">
        <f t="shared" si="0"/>
        <v>1054</v>
      </c>
      <c r="I11" s="36">
        <f t="shared" si="0"/>
      </c>
      <c r="J11" s="36">
        <f t="shared" si="0"/>
      </c>
      <c r="K11" s="450">
        <f aca="true" t="shared" si="1" ref="K11:K95">IF(AND(G11&lt;&gt;"",E11&lt;&gt;""),G11/E11,"")</f>
        <v>0.7507122507122507</v>
      </c>
    </row>
    <row r="12" spans="1:11" ht="19.5" customHeight="1">
      <c r="A12" s="42"/>
      <c r="B12" s="133" t="s">
        <v>284</v>
      </c>
      <c r="C12" s="131" t="s">
        <v>427</v>
      </c>
      <c r="D12" s="132"/>
      <c r="E12" s="41">
        <f aca="true" t="shared" si="2" ref="E12:J12">IF(SUM(E13:E13)&gt;0,SUM(E13:E13),"")</f>
        <v>1404</v>
      </c>
      <c r="F12" s="41">
        <f t="shared" si="2"/>
        <v>1054</v>
      </c>
      <c r="G12" s="41">
        <f t="shared" si="2"/>
        <v>1054</v>
      </c>
      <c r="H12" s="41">
        <f t="shared" si="2"/>
        <v>1054</v>
      </c>
      <c r="I12" s="41">
        <f t="shared" si="2"/>
      </c>
      <c r="J12" s="41">
        <f t="shared" si="2"/>
      </c>
      <c r="K12" s="450">
        <f t="shared" si="1"/>
        <v>0.7507122507122507</v>
      </c>
    </row>
    <row r="13" spans="1:11" ht="27.75" customHeight="1" thickBot="1">
      <c r="A13" s="42"/>
      <c r="B13" s="43"/>
      <c r="C13" s="44" t="s">
        <v>478</v>
      </c>
      <c r="D13" s="45">
        <v>2850</v>
      </c>
      <c r="E13" s="46">
        <f>IF('[1]miasto2004'!E31&gt;0,'[1]miasto2004'!E31,"")</f>
        <v>1404</v>
      </c>
      <c r="F13" s="46">
        <f>IF('[1]miasto2004'!F31&gt;0,'[1]miasto2004'!F31,"")</f>
        <v>1054</v>
      </c>
      <c r="G13" s="46">
        <f>IF('[1]miasto2004'!G31&gt;0,'[1]miasto2004'!G31,"")</f>
        <v>1054</v>
      </c>
      <c r="H13" s="46">
        <f>IF('[1]miasto2004'!H31&gt;0,'[1]miasto2004'!H31,"")</f>
        <v>1054</v>
      </c>
      <c r="I13" s="46"/>
      <c r="J13" s="46"/>
      <c r="K13" s="450">
        <f t="shared" si="1"/>
        <v>0.7507122507122507</v>
      </c>
    </row>
    <row r="14" spans="1:11" ht="23.25" customHeight="1">
      <c r="A14" s="32" t="s">
        <v>286</v>
      </c>
      <c r="B14" s="60"/>
      <c r="C14" s="61" t="s">
        <v>287</v>
      </c>
      <c r="D14" s="62"/>
      <c r="E14" s="63">
        <f aca="true" t="shared" si="3" ref="E14:J14">IF(SUM(E15)&gt;0,SUM(E15),"")</f>
        <v>650</v>
      </c>
      <c r="F14" s="63">
        <f t="shared" si="3"/>
        <v>1000</v>
      </c>
      <c r="G14" s="63">
        <f t="shared" si="3"/>
        <v>1000</v>
      </c>
      <c r="H14" s="63">
        <f t="shared" si="3"/>
        <v>1000</v>
      </c>
      <c r="I14" s="63">
        <f t="shared" si="3"/>
      </c>
      <c r="J14" s="63">
        <f t="shared" si="3"/>
      </c>
      <c r="K14" s="450">
        <f t="shared" si="1"/>
        <v>1.5384615384615385</v>
      </c>
    </row>
    <row r="15" spans="1:11" ht="18" customHeight="1">
      <c r="A15" s="48"/>
      <c r="B15" s="38" t="s">
        <v>288</v>
      </c>
      <c r="C15" s="39" t="s">
        <v>289</v>
      </c>
      <c r="D15" s="40"/>
      <c r="E15" s="41">
        <f aca="true" t="shared" si="4" ref="E15:J15">IF(SUM(E16:E17)&gt;0,SUM(E16:E17),"")</f>
        <v>650</v>
      </c>
      <c r="F15" s="41">
        <f t="shared" si="4"/>
        <v>1000</v>
      </c>
      <c r="G15" s="41">
        <f t="shared" si="4"/>
        <v>1000</v>
      </c>
      <c r="H15" s="41">
        <f t="shared" si="4"/>
        <v>1000</v>
      </c>
      <c r="I15" s="41">
        <f t="shared" si="4"/>
      </c>
      <c r="J15" s="41">
        <f t="shared" si="4"/>
      </c>
      <c r="K15" s="450">
        <f t="shared" si="1"/>
        <v>1.5384615384615385</v>
      </c>
    </row>
    <row r="16" spans="1:11" ht="12.75">
      <c r="A16" s="42"/>
      <c r="B16" s="43"/>
      <c r="C16" s="49" t="s">
        <v>280</v>
      </c>
      <c r="D16" s="50">
        <v>4300</v>
      </c>
      <c r="E16" s="52">
        <f>IF('[1]miasto2004'!E34&gt;0,'[1]miasto2004'!E34,"")</f>
        <v>650</v>
      </c>
      <c r="F16" s="52">
        <f>IF('[1]miasto2004'!F34&gt;0,'[1]miasto2004'!F34,"")</f>
        <v>1000</v>
      </c>
      <c r="G16" s="52">
        <f>IF('[1]miasto2004'!G34&gt;0,'[1]miasto2004'!G34,"")</f>
        <v>1000</v>
      </c>
      <c r="H16" s="52">
        <f>IF('[1]miasto2004'!H34&gt;0,'[1]miasto2004'!H34,"")</f>
        <v>1000</v>
      </c>
      <c r="I16" s="52"/>
      <c r="J16" s="52"/>
      <c r="K16" s="450">
        <f t="shared" si="1"/>
        <v>1.5384615384615385</v>
      </c>
    </row>
    <row r="17" spans="1:11" ht="13.5" thickBot="1">
      <c r="A17" s="42"/>
      <c r="B17" s="43"/>
      <c r="C17" s="49"/>
      <c r="D17" s="50"/>
      <c r="E17" s="52">
        <f>IF('[1]miasto2004'!E35&gt;0,'[1]miasto2004'!E35,"")</f>
      </c>
      <c r="F17" s="52">
        <f>IF('[1]miasto2004'!F35&gt;0,'[1]miasto2004'!F35,"")</f>
      </c>
      <c r="G17" s="52">
        <f>IF('[1]miasto2004'!G35&gt;0,'[1]miasto2004'!G35,"")</f>
      </c>
      <c r="H17" s="52">
        <f>IF('[1]miasto2004'!H35&gt;0,'[1]miasto2004'!H35,"")</f>
      </c>
      <c r="I17" s="52"/>
      <c r="J17" s="52"/>
      <c r="K17" s="450">
        <f t="shared" si="1"/>
      </c>
    </row>
    <row r="18" spans="1:11" ht="22.5" customHeight="1">
      <c r="A18" s="59">
        <v>600</v>
      </c>
      <c r="B18" s="60"/>
      <c r="C18" s="61" t="s">
        <v>290</v>
      </c>
      <c r="D18" s="62"/>
      <c r="E18" s="63">
        <f aca="true" t="shared" si="5" ref="E18:J18">IF(SUM(E19,E27,E75)&gt;0,SUM(E19,E27,E75),"")</f>
        <v>6992544</v>
      </c>
      <c r="F18" s="63">
        <f t="shared" si="5"/>
        <v>10199808</v>
      </c>
      <c r="G18" s="63">
        <f t="shared" si="5"/>
        <v>8643008</v>
      </c>
      <c r="H18" s="63">
        <f t="shared" si="5"/>
        <v>5663008</v>
      </c>
      <c r="I18" s="63">
        <f t="shared" si="5"/>
        <v>2980000</v>
      </c>
      <c r="J18" s="63">
        <f t="shared" si="5"/>
      </c>
      <c r="K18" s="450">
        <f t="shared" si="1"/>
        <v>1.2360319792052792</v>
      </c>
    </row>
    <row r="19" spans="1:11" ht="18" customHeight="1">
      <c r="A19" s="48"/>
      <c r="B19" s="38">
        <v>60004</v>
      </c>
      <c r="C19" s="39" t="s">
        <v>291</v>
      </c>
      <c r="D19" s="40"/>
      <c r="E19" s="41">
        <f aca="true" t="shared" si="6" ref="E19:J19">IF(SUM(E20:E22)&gt;0,SUM(E20:E22),"")</f>
        <v>3243040</v>
      </c>
      <c r="F19" s="41">
        <f t="shared" si="6"/>
        <v>3080000</v>
      </c>
      <c r="G19" s="41">
        <f t="shared" si="6"/>
        <v>2980000</v>
      </c>
      <c r="H19" s="41">
        <f t="shared" si="6"/>
      </c>
      <c r="I19" s="41">
        <f t="shared" si="6"/>
        <v>2980000</v>
      </c>
      <c r="J19" s="41">
        <f t="shared" si="6"/>
      </c>
      <c r="K19" s="450">
        <f t="shared" si="1"/>
        <v>0.9188909171641423</v>
      </c>
    </row>
    <row r="20" spans="1:11" ht="24.75" customHeight="1">
      <c r="A20" s="42"/>
      <c r="B20" s="43"/>
      <c r="C20" s="49" t="s">
        <v>424</v>
      </c>
      <c r="D20" s="50">
        <v>2650</v>
      </c>
      <c r="E20" s="52">
        <f>IF('[1]miasto2004'!E38&gt;0,'[1]miasto2004'!E38,"")</f>
        <v>2300000</v>
      </c>
      <c r="F20" s="52">
        <f>IF('[1]miasto2004'!F38&gt;0,'[1]miasto2004'!F38,"")</f>
        <v>2500000</v>
      </c>
      <c r="G20" s="52">
        <f>IF('[1]miasto2004'!G38&gt;0,'[1]miasto2004'!G38,"")</f>
        <v>2400000</v>
      </c>
      <c r="H20" s="52">
        <f>IF('[1]miasto2004'!H38&gt;0,'[1]miasto2004'!H38,"")</f>
      </c>
      <c r="I20" s="52">
        <f>IF('[1]miasto2004'!I38&gt;0,'[1]miasto2004'!I38,"")</f>
        <v>2400000</v>
      </c>
      <c r="J20" s="52"/>
      <c r="K20" s="450">
        <f t="shared" si="1"/>
        <v>1.0434782608695652</v>
      </c>
    </row>
    <row r="21" spans="1:11" ht="20.25" customHeight="1">
      <c r="A21" s="42"/>
      <c r="B21" s="43"/>
      <c r="C21" s="49"/>
      <c r="D21" s="50"/>
      <c r="E21" s="52">
        <f>IF('[1]miasto2004'!E39&gt;0,'[1]miasto2004'!E39,"")</f>
      </c>
      <c r="F21" s="52">
        <f>IF('[1]miasto2004'!F39&gt;0,'[1]miasto2004'!F39,"")</f>
      </c>
      <c r="G21" s="52">
        <f>IF('[1]miasto2004'!G39&gt;0,'[1]miasto2004'!G39,"")</f>
      </c>
      <c r="H21" s="52">
        <f>IF('[1]miasto2004'!H39&gt;0,'[1]miasto2004'!H39,"")</f>
      </c>
      <c r="I21" s="52">
        <f>IF('[1]miasto2004'!I39&gt;0,'[1]miasto2004'!I39,"")</f>
      </c>
      <c r="J21" s="52"/>
      <c r="K21" s="450">
        <f t="shared" si="1"/>
      </c>
    </row>
    <row r="22" spans="1:11" ht="34.5" customHeight="1">
      <c r="A22" s="42"/>
      <c r="B22" s="43"/>
      <c r="C22" s="49" t="s">
        <v>484</v>
      </c>
      <c r="D22" s="162">
        <v>6210</v>
      </c>
      <c r="E22" s="166">
        <f>IF('[1]miasto2004'!E40&gt;0,'[1]miasto2004'!E40,"")</f>
        <v>943040</v>
      </c>
      <c r="F22" s="166">
        <f>IF('[1]miasto2004'!F40&gt;0,'[1]miasto2004'!F40,"")</f>
        <v>580000</v>
      </c>
      <c r="G22" s="166">
        <f>IF('[1]miasto2004'!G40&gt;0,'[1]miasto2004'!G40,"")</f>
        <v>580000</v>
      </c>
      <c r="H22" s="166">
        <f>IF('[1]miasto2004'!H40&gt;0,'[1]miasto2004'!H40,"")</f>
      </c>
      <c r="I22" s="166">
        <f>IF('[1]miasto2004'!I40&gt;0,'[1]miasto2004'!I40,"")</f>
        <v>580000</v>
      </c>
      <c r="J22" s="166">
        <f>IF('[1]miasto2004'!J40&gt;0,'[1]miasto2004'!J40,"")</f>
      </c>
      <c r="K22" s="450">
        <f t="shared" si="1"/>
        <v>0.6150322361723787</v>
      </c>
    </row>
    <row r="23" spans="1:11" ht="16.5" customHeight="1">
      <c r="A23" s="42"/>
      <c r="B23" s="43"/>
      <c r="C23" s="76" t="s">
        <v>236</v>
      </c>
      <c r="D23" s="83"/>
      <c r="E23" s="52">
        <f>IF('[1]miasto2004'!E41&gt;0,'[1]miasto2004'!E41,"")</f>
        <v>943040</v>
      </c>
      <c r="F23" s="52">
        <f>IF('[1]miasto2004'!F41&gt;0,'[1]miasto2004'!F41,"")</f>
        <v>450000</v>
      </c>
      <c r="G23" s="52">
        <f>IF('[1]miasto2004'!G41&gt;0,'[1]miasto2004'!G41,"")</f>
        <v>450000</v>
      </c>
      <c r="H23" s="52">
        <f>IF('[1]miasto2004'!H41&gt;0,'[1]miasto2004'!H41,"")</f>
      </c>
      <c r="I23" s="52">
        <f>IF('[1]miasto2004'!I41&gt;0,'[1]miasto2004'!I41,"")</f>
        <v>450000</v>
      </c>
      <c r="J23" s="52"/>
      <c r="K23" s="450">
        <f t="shared" si="1"/>
        <v>0.47718018323719036</v>
      </c>
    </row>
    <row r="24" spans="1:11" ht="18.75" customHeight="1">
      <c r="A24" s="42"/>
      <c r="B24" s="43"/>
      <c r="C24" s="72" t="s">
        <v>237</v>
      </c>
      <c r="D24" s="73"/>
      <c r="E24" s="52">
        <f>IF('[1]miasto2004'!E42&gt;0,'[1]miasto2004'!E42,"")</f>
      </c>
      <c r="F24" s="52">
        <f>IF('[1]miasto2004'!F42&gt;0,'[1]miasto2004'!F42,"")</f>
        <v>50000</v>
      </c>
      <c r="G24" s="52">
        <f>IF('[1]miasto2004'!G42&gt;0,'[1]miasto2004'!G42,"")</f>
        <v>50000</v>
      </c>
      <c r="H24" s="52">
        <f>IF('[1]miasto2004'!H42&gt;0,'[1]miasto2004'!H42,"")</f>
      </c>
      <c r="I24" s="52">
        <f>IF('[1]miasto2004'!I42&gt;0,'[1]miasto2004'!I42,"")</f>
        <v>50000</v>
      </c>
      <c r="J24" s="52"/>
      <c r="K24" s="450">
        <f t="shared" si="1"/>
      </c>
    </row>
    <row r="25" spans="1:11" ht="18.75" customHeight="1">
      <c r="A25" s="42"/>
      <c r="B25" s="43"/>
      <c r="C25" s="84" t="s">
        <v>238</v>
      </c>
      <c r="D25" s="73"/>
      <c r="E25" s="52"/>
      <c r="F25" s="52">
        <f>IF('[1]miasto2004'!F43&gt;0,'[1]miasto2004'!F43,"")</f>
        <v>50000</v>
      </c>
      <c r="G25" s="52">
        <f>IF('[1]miasto2004'!G43&gt;0,'[1]miasto2004'!G43,"")</f>
        <v>50000</v>
      </c>
      <c r="H25" s="52"/>
      <c r="I25" s="52"/>
      <c r="J25" s="52"/>
      <c r="K25" s="450"/>
    </row>
    <row r="26" spans="1:11" ht="13.5" thickBot="1">
      <c r="A26" s="42"/>
      <c r="B26" s="43"/>
      <c r="C26" s="49" t="s">
        <v>239</v>
      </c>
      <c r="D26" s="50"/>
      <c r="E26" s="52">
        <f>IF('[1]miasto2004'!E44&gt;0,'[1]miasto2004'!E44,"")</f>
      </c>
      <c r="F26" s="52">
        <f>IF('[1]miasto2004'!F44&gt;0,'[1]miasto2004'!F44,"")</f>
        <v>30000</v>
      </c>
      <c r="G26" s="52">
        <f>IF('[1]miasto2004'!G44&gt;0,'[1]miasto2004'!G44,"")</f>
        <v>30000</v>
      </c>
      <c r="H26" s="52">
        <f>IF('[1]miasto2004'!H44&gt;0,'[1]miasto2004'!H44,"")</f>
      </c>
      <c r="I26" s="52">
        <f>IF('[1]miasto2004'!I44&gt;0,'[1]miasto2004'!I44,"")</f>
        <v>30000</v>
      </c>
      <c r="J26" s="52"/>
      <c r="K26" s="450">
        <f t="shared" si="1"/>
      </c>
    </row>
    <row r="27" spans="1:11" ht="17.25" customHeight="1">
      <c r="A27" s="152"/>
      <c r="B27" s="77">
        <v>60016</v>
      </c>
      <c r="C27" s="78" t="s">
        <v>296</v>
      </c>
      <c r="D27" s="79"/>
      <c r="E27" s="80">
        <f>IF(SUM(E28,E33,E71:E74)&gt;0,SUM(E28,E33,E71:E74),"")</f>
        <v>3738304</v>
      </c>
      <c r="F27" s="80">
        <f>IF(SUM(F28,F33,F71)&gt;0,SUM(F28,F33,F71),"")</f>
        <v>7067000</v>
      </c>
      <c r="G27" s="80">
        <f>IF(SUM(G28,G33,G71)&gt;0,SUM(G28,G33,G71),"")</f>
        <v>5613000</v>
      </c>
      <c r="H27" s="80">
        <f>IF(SUM(H28,H33,H71)&gt;0,SUM(H28,H33,H71),"")</f>
        <v>5613000</v>
      </c>
      <c r="I27" s="80">
        <f>IF(SUM(I28,I33,I71)&gt;0,SUM(I28,I33,I71),"")</f>
      </c>
      <c r="J27" s="80">
        <f>IF(SUM(J28,J33,J71)&gt;0,SUM(J28,J33,J71),"")</f>
      </c>
      <c r="K27" s="450">
        <f t="shared" si="1"/>
        <v>1.5014830254575338</v>
      </c>
    </row>
    <row r="28" spans="1:11" s="7" customFormat="1" ht="12.75">
      <c r="A28" s="153"/>
      <c r="B28" s="82"/>
      <c r="C28" s="49" t="s">
        <v>280</v>
      </c>
      <c r="D28" s="83">
        <v>4300</v>
      </c>
      <c r="E28" s="66">
        <f aca="true" t="shared" si="7" ref="E28:J28">IF(SUM(E29:E32)&gt;0,SUM(E29:E32),"")</f>
        <v>890000</v>
      </c>
      <c r="F28" s="66">
        <f t="shared" si="7"/>
        <v>1350000</v>
      </c>
      <c r="G28" s="66">
        <f t="shared" si="7"/>
        <v>1000000</v>
      </c>
      <c r="H28" s="66">
        <f t="shared" si="7"/>
        <v>1000000</v>
      </c>
      <c r="I28" s="66">
        <f t="shared" si="7"/>
      </c>
      <c r="J28" s="66">
        <f t="shared" si="7"/>
      </c>
      <c r="K28" s="450">
        <f t="shared" si="1"/>
        <v>1.1235955056179776</v>
      </c>
    </row>
    <row r="29" spans="1:11" ht="12.75">
      <c r="A29" s="139"/>
      <c r="B29" s="43"/>
      <c r="C29" s="67" t="s">
        <v>297</v>
      </c>
      <c r="D29" s="68"/>
      <c r="E29" s="52">
        <f>IF('[1]miasto2004'!E66&gt;0,'[1]miasto2004'!E66,"")</f>
        <v>580000</v>
      </c>
      <c r="F29" s="52">
        <f>IF('[1]miasto2004'!F66&gt;0,'[1]miasto2004'!F66,"")</f>
        <v>950000</v>
      </c>
      <c r="G29" s="52">
        <f>IF('[1]miasto2004'!G66&gt;0,'[1]miasto2004'!G66,"")</f>
        <v>600000</v>
      </c>
      <c r="H29" s="52">
        <f>IF('[1]miasto2004'!H66&gt;0,'[1]miasto2004'!H66,"")</f>
        <v>600000</v>
      </c>
      <c r="I29" s="52">
        <f>IF('[1]miasto2004'!I66&gt;0,'[1]miasto2004'!I66,"")</f>
      </c>
      <c r="J29" s="52">
        <f>IF('[1]miasto2004'!J66&gt;0,'[1]miasto2004'!J66,"")</f>
      </c>
      <c r="K29" s="450">
        <f t="shared" si="1"/>
        <v>1.0344827586206897</v>
      </c>
    </row>
    <row r="30" spans="1:11" ht="12.75">
      <c r="A30" s="139"/>
      <c r="B30" s="43"/>
      <c r="C30" s="71" t="s">
        <v>294</v>
      </c>
      <c r="D30" s="68"/>
      <c r="E30" s="52">
        <f>IF('[1]miasto2004'!E67&gt;0,'[1]miasto2004'!E67,"")</f>
        <v>270000</v>
      </c>
      <c r="F30" s="52">
        <f>IF('[1]miasto2004'!F67&gt;0,'[1]miasto2004'!F67,"")</f>
        <v>350000</v>
      </c>
      <c r="G30" s="52">
        <f>IF('[1]miasto2004'!G67&gt;0,'[1]miasto2004'!G67,"")</f>
        <v>350000</v>
      </c>
      <c r="H30" s="52">
        <f>IF('[1]miasto2004'!H67&gt;0,'[1]miasto2004'!H67,"")</f>
        <v>350000</v>
      </c>
      <c r="I30" s="52">
        <f>IF('[1]miasto2004'!I67&gt;0,'[1]miasto2004'!I67,"")</f>
      </c>
      <c r="J30" s="52">
        <f>IF('[1]miasto2004'!J67&gt;0,'[1]miasto2004'!J67,"")</f>
      </c>
      <c r="K30" s="450">
        <f t="shared" si="1"/>
        <v>1.2962962962962963</v>
      </c>
    </row>
    <row r="31" spans="1:11" ht="12.75">
      <c r="A31" s="139"/>
      <c r="B31" s="43"/>
      <c r="C31" s="71" t="s">
        <v>295</v>
      </c>
      <c r="D31" s="68"/>
      <c r="E31" s="52">
        <f>IF('[1]miasto2004'!E68&gt;0,'[1]miasto2004'!E68,"")</f>
        <v>40000</v>
      </c>
      <c r="F31" s="52">
        <f>IF('[1]miasto2004'!F68&gt;0,'[1]miasto2004'!F68,"")</f>
        <v>50000</v>
      </c>
      <c r="G31" s="52">
        <f>IF('[1]miasto2004'!G68&gt;0,'[1]miasto2004'!G68,"")</f>
        <v>50000</v>
      </c>
      <c r="H31" s="52">
        <f>IF('[1]miasto2004'!H68&gt;0,'[1]miasto2004'!H68,"")</f>
        <v>50000</v>
      </c>
      <c r="I31" s="52">
        <f>IF('[1]miasto2004'!I68&gt;0,'[1]miasto2004'!I68,"")</f>
      </c>
      <c r="J31" s="52">
        <f>IF('[1]miasto2004'!J68&gt;0,'[1]miasto2004'!J68,"")</f>
      </c>
      <c r="K31" s="450">
        <f t="shared" si="1"/>
        <v>1.25</v>
      </c>
    </row>
    <row r="32" spans="1:11" ht="12.75">
      <c r="A32" s="139"/>
      <c r="B32" s="43"/>
      <c r="C32" s="72"/>
      <c r="D32" s="73"/>
      <c r="E32" s="52">
        <f>IF('[1]miasto2004'!E69&gt;0,'[1]miasto2004'!E69,"")</f>
      </c>
      <c r="F32" s="52">
        <f>IF('[1]miasto2004'!F69&gt;0,'[1]miasto2004'!F69,"")</f>
      </c>
      <c r="G32" s="52">
        <f>IF('[1]miasto2004'!G69&gt;0,'[1]miasto2004'!G69,"")</f>
      </c>
      <c r="H32" s="52">
        <f>IF('[1]miasto2004'!H69&gt;0,'[1]miasto2004'!H69,"")</f>
      </c>
      <c r="I32" s="52">
        <f>IF('[1]miasto2004'!I69&gt;0,'[1]miasto2004'!I69,"")</f>
      </c>
      <c r="J32" s="52">
        <f>IF('[1]miasto2004'!J69&gt;0,'[1]miasto2004'!J69,"")</f>
      </c>
      <c r="K32" s="450">
        <f t="shared" si="1"/>
      </c>
    </row>
    <row r="33" spans="1:11" s="7" customFormat="1" ht="12.75">
      <c r="A33" s="153"/>
      <c r="B33" s="82"/>
      <c r="C33" s="49" t="s">
        <v>292</v>
      </c>
      <c r="D33" s="83">
        <v>6050</v>
      </c>
      <c r="E33" s="66">
        <f aca="true" t="shared" si="8" ref="E33:J33">IF(SUM(E34:E70)&gt;0,SUM(E34:E70),"")</f>
        <v>2793989</v>
      </c>
      <c r="F33" s="66">
        <f t="shared" si="8"/>
        <v>5662000</v>
      </c>
      <c r="G33" s="66">
        <f t="shared" si="8"/>
        <v>4563000</v>
      </c>
      <c r="H33" s="66">
        <f t="shared" si="8"/>
        <v>4563000</v>
      </c>
      <c r="I33" s="66">
        <f t="shared" si="8"/>
      </c>
      <c r="J33" s="66">
        <f t="shared" si="8"/>
      </c>
      <c r="K33" s="450">
        <f t="shared" si="1"/>
        <v>1.6331488778230694</v>
      </c>
    </row>
    <row r="34" spans="1:11" ht="12.75">
      <c r="A34" s="139"/>
      <c r="B34" s="43"/>
      <c r="C34" s="67"/>
      <c r="D34" s="68"/>
      <c r="E34" s="52">
        <f>IF('[1]miasto2004'!E71&gt;0,'[1]miasto2004'!E71,"")</f>
      </c>
      <c r="F34" s="52">
        <f>IF('[1]miasto2004'!F71&gt;0,'[1]miasto2004'!F71,"")</f>
      </c>
      <c r="G34" s="52">
        <f>IF('[1]miasto2004'!G71&gt;0,'[1]miasto2004'!G71,"")</f>
      </c>
      <c r="H34" s="52">
        <f>IF('[1]miasto2004'!H71&gt;0,'[1]miasto2004'!H71,"")</f>
      </c>
      <c r="I34" s="52">
        <f>IF('[1]miasto2004'!I71&gt;0,'[1]miasto2004'!I71,"")</f>
      </c>
      <c r="J34" s="52">
        <f>IF('[1]miasto2004'!J71&gt;0,'[1]miasto2004'!J71,"")</f>
      </c>
      <c r="K34" s="450">
        <f t="shared" si="1"/>
      </c>
    </row>
    <row r="35" spans="1:11" ht="12.75">
      <c r="A35" s="139"/>
      <c r="B35" s="43"/>
      <c r="C35" s="71"/>
      <c r="D35" s="68"/>
      <c r="E35" s="52">
        <f>IF('[1]miasto2004'!E72&gt;0,'[1]miasto2004'!E72,"")</f>
      </c>
      <c r="F35" s="52">
        <f>IF('[1]miasto2004'!F72&gt;0,'[1]miasto2004'!F72,"")</f>
      </c>
      <c r="G35" s="52">
        <f>IF('[1]miasto2004'!G72&gt;0,'[1]miasto2004'!G72,"")</f>
      </c>
      <c r="H35" s="52">
        <f>IF('[1]miasto2004'!H72&gt;0,'[1]miasto2004'!H72,"")</f>
      </c>
      <c r="I35" s="52">
        <f>IF('[1]miasto2004'!I72&gt;0,'[1]miasto2004'!I72,"")</f>
      </c>
      <c r="J35" s="52">
        <f>IF('[1]miasto2004'!J72&gt;0,'[1]miasto2004'!J72,"")</f>
      </c>
      <c r="K35" s="450">
        <f t="shared" si="1"/>
      </c>
    </row>
    <row r="36" spans="1:11" ht="12.75">
      <c r="A36" s="139"/>
      <c r="B36" s="43"/>
      <c r="C36" s="71" t="s">
        <v>449</v>
      </c>
      <c r="D36" s="68"/>
      <c r="E36" s="52">
        <f>IF('[1]miasto2004'!E73&gt;0,'[1]miasto2004'!E73,"")</f>
        <v>149000</v>
      </c>
      <c r="F36" s="52">
        <f>IF('[1]miasto2004'!F73&gt;0,'[1]miasto2004'!F73,"")</f>
      </c>
      <c r="G36" s="52">
        <f>IF('[1]miasto2004'!G73&gt;0,'[1]miasto2004'!G73,"")</f>
      </c>
      <c r="H36" s="52">
        <f>IF('[1]miasto2004'!H73&gt;0,'[1]miasto2004'!H73,"")</f>
      </c>
      <c r="I36" s="52">
        <f>IF('[1]miasto2004'!I73&gt;0,'[1]miasto2004'!I73,"")</f>
      </c>
      <c r="J36" s="52">
        <f>IF('[1]miasto2004'!J73&gt;0,'[1]miasto2004'!J73,"")</f>
      </c>
      <c r="K36" s="450">
        <f t="shared" si="1"/>
      </c>
    </row>
    <row r="37" spans="1:11" ht="12.75">
      <c r="A37" s="139"/>
      <c r="B37" s="43"/>
      <c r="C37" s="71" t="s">
        <v>460</v>
      </c>
      <c r="D37" s="68"/>
      <c r="E37" s="52">
        <f>IF('[1]miasto2004'!E74&gt;0,'[1]miasto2004'!E74,"")</f>
        <v>195210</v>
      </c>
      <c r="F37" s="52">
        <f>IF('[1]miasto2004'!F74&gt;0,'[1]miasto2004'!F74,"")</f>
      </c>
      <c r="G37" s="52">
        <f>IF('[1]miasto2004'!G74&gt;0,'[1]miasto2004'!G74,"")</f>
      </c>
      <c r="H37" s="52">
        <f>IF('[1]miasto2004'!H74&gt;0,'[1]miasto2004'!H74,"")</f>
      </c>
      <c r="I37" s="52">
        <f>IF('[1]miasto2004'!I74&gt;0,'[1]miasto2004'!I74,"")</f>
      </c>
      <c r="J37" s="52">
        <f>IF('[1]miasto2004'!J74&gt;0,'[1]miasto2004'!J74,"")</f>
      </c>
      <c r="K37" s="450">
        <f t="shared" si="1"/>
      </c>
    </row>
    <row r="38" spans="1:11" ht="12.75">
      <c r="A38" s="139"/>
      <c r="B38" s="43"/>
      <c r="C38" s="71" t="s">
        <v>461</v>
      </c>
      <c r="D38" s="68"/>
      <c r="E38" s="52">
        <f>IF('[1]miasto2004'!E75&gt;0,'[1]miasto2004'!E75,"")</f>
        <v>129150</v>
      </c>
      <c r="F38" s="52">
        <f>IF('[1]miasto2004'!F75&gt;0,'[1]miasto2004'!F75,"")</f>
      </c>
      <c r="G38" s="52">
        <f>IF('[1]miasto2004'!G75&gt;0,'[1]miasto2004'!G75,"")</f>
      </c>
      <c r="H38" s="52">
        <f>IF('[1]miasto2004'!H75&gt;0,'[1]miasto2004'!H75,"")</f>
      </c>
      <c r="I38" s="52">
        <f>IF('[1]miasto2004'!I75&gt;0,'[1]miasto2004'!I75,"")</f>
      </c>
      <c r="J38" s="52">
        <f>IF('[1]miasto2004'!J75&gt;0,'[1]miasto2004'!J75,"")</f>
      </c>
      <c r="K38" s="450">
        <f t="shared" si="1"/>
      </c>
    </row>
    <row r="39" spans="1:11" ht="12.75">
      <c r="A39" s="139"/>
      <c r="B39" s="43"/>
      <c r="C39" s="71" t="s">
        <v>456</v>
      </c>
      <c r="D39" s="68"/>
      <c r="E39" s="52">
        <f>IF('[1]miasto2004'!E76&gt;0,'[1]miasto2004'!E76,"")</f>
        <v>180000</v>
      </c>
      <c r="F39" s="52">
        <f>IF('[1]miasto2004'!F76&gt;0,'[1]miasto2004'!F76,"")</f>
      </c>
      <c r="G39" s="52">
        <f>IF('[1]miasto2004'!G76&gt;0,'[1]miasto2004'!G76,"")</f>
      </c>
      <c r="H39" s="52">
        <f>IF('[1]miasto2004'!H76&gt;0,'[1]miasto2004'!H76,"")</f>
      </c>
      <c r="I39" s="52">
        <f>IF('[1]miasto2004'!I76&gt;0,'[1]miasto2004'!I76,"")</f>
      </c>
      <c r="J39" s="52">
        <f>IF('[1]miasto2004'!J76&gt;0,'[1]miasto2004'!J76,"")</f>
      </c>
      <c r="K39" s="450">
        <f t="shared" si="1"/>
      </c>
    </row>
    <row r="40" spans="1:11" ht="12.75">
      <c r="A40" s="139"/>
      <c r="B40" s="43"/>
      <c r="C40" s="71" t="s">
        <v>457</v>
      </c>
      <c r="D40" s="68"/>
      <c r="E40" s="52">
        <f>IF('[1]miasto2004'!E77&gt;0,'[1]miasto2004'!E77,"")</f>
        <v>45815</v>
      </c>
      <c r="F40" s="52">
        <f>IF('[1]miasto2004'!F77&gt;0,'[1]miasto2004'!F77,"")</f>
      </c>
      <c r="G40" s="52">
        <f>IF('[1]miasto2004'!G77&gt;0,'[1]miasto2004'!G77,"")</f>
      </c>
      <c r="H40" s="52">
        <f>IF('[1]miasto2004'!H77&gt;0,'[1]miasto2004'!H77,"")</f>
      </c>
      <c r="I40" s="52">
        <f>IF('[1]miasto2004'!I77&gt;0,'[1]miasto2004'!I77,"")</f>
      </c>
      <c r="J40" s="52">
        <f>IF('[1]miasto2004'!J77&gt;0,'[1]miasto2004'!J77,"")</f>
      </c>
      <c r="K40" s="450">
        <f t="shared" si="1"/>
      </c>
    </row>
    <row r="41" spans="1:11" ht="12.75">
      <c r="A41" s="139"/>
      <c r="B41" s="43"/>
      <c r="C41" s="71" t="s">
        <v>458</v>
      </c>
      <c r="D41" s="68"/>
      <c r="E41" s="52">
        <f>IF('[1]miasto2004'!E78&gt;0,'[1]miasto2004'!E78,"")</f>
        <v>77104</v>
      </c>
      <c r="F41" s="52">
        <f>IF('[1]miasto2004'!F78&gt;0,'[1]miasto2004'!F78,"")</f>
      </c>
      <c r="G41" s="52">
        <f>IF('[1]miasto2004'!G78&gt;0,'[1]miasto2004'!G78,"")</f>
      </c>
      <c r="H41" s="52">
        <f>IF('[1]miasto2004'!H78&gt;0,'[1]miasto2004'!H78,"")</f>
      </c>
      <c r="I41" s="52">
        <f>IF('[1]miasto2004'!I78&gt;0,'[1]miasto2004'!I78,"")</f>
      </c>
      <c r="J41" s="52">
        <f>IF('[1]miasto2004'!J78&gt;0,'[1]miasto2004'!J78,"")</f>
      </c>
      <c r="K41" s="450">
        <f t="shared" si="1"/>
      </c>
    </row>
    <row r="42" spans="1:11" ht="18" customHeight="1">
      <c r="A42" s="139"/>
      <c r="B42" s="43"/>
      <c r="C42" s="71" t="s">
        <v>459</v>
      </c>
      <c r="D42" s="68"/>
      <c r="E42" s="52">
        <f>IF('[1]miasto2004'!E79&gt;0,'[1]miasto2004'!E79,"")</f>
        <v>181205</v>
      </c>
      <c r="F42" s="52">
        <f>IF('[1]miasto2004'!F79&gt;0,'[1]miasto2004'!F79,"")</f>
      </c>
      <c r="G42" s="52">
        <f>IF('[1]miasto2004'!G79&gt;0,'[1]miasto2004'!G79,"")</f>
      </c>
      <c r="H42" s="52">
        <f>IF('[1]miasto2004'!H79&gt;0,'[1]miasto2004'!H79,"")</f>
      </c>
      <c r="I42" s="52">
        <f>IF('[1]miasto2004'!I79&gt;0,'[1]miasto2004'!I79,"")</f>
      </c>
      <c r="J42" s="52">
        <f>IF('[1]miasto2004'!J79&gt;0,'[1]miasto2004'!J79,"")</f>
      </c>
      <c r="K42" s="450">
        <f t="shared" si="1"/>
      </c>
    </row>
    <row r="43" spans="1:11" ht="18.75" customHeight="1">
      <c r="A43" s="139"/>
      <c r="B43" s="43"/>
      <c r="C43" s="71" t="s">
        <v>462</v>
      </c>
      <c r="D43" s="68"/>
      <c r="E43" s="52">
        <f>IF('[1]miasto2004'!E80&gt;0,'[1]miasto2004'!E80,"")</f>
        <v>112526</v>
      </c>
      <c r="F43" s="52">
        <f>IF('[1]miasto2004'!F80&gt;0,'[1]miasto2004'!F80,"")</f>
      </c>
      <c r="G43" s="52">
        <f>IF('[1]miasto2004'!G80&gt;0,'[1]miasto2004'!G80,"")</f>
      </c>
      <c r="H43" s="52">
        <f>IF('[1]miasto2004'!H80&gt;0,'[1]miasto2004'!H80,"")</f>
      </c>
      <c r="I43" s="52">
        <f>IF('[1]miasto2004'!I80&gt;0,'[1]miasto2004'!I80,"")</f>
      </c>
      <c r="J43" s="52">
        <f>IF('[1]miasto2004'!J80&gt;0,'[1]miasto2004'!J80,"")</f>
      </c>
      <c r="K43" s="450">
        <f t="shared" si="1"/>
      </c>
    </row>
    <row r="44" spans="1:11" ht="15.75" customHeight="1">
      <c r="A44" s="154"/>
      <c r="B44" s="43" t="s">
        <v>361</v>
      </c>
      <c r="C44" s="71" t="s">
        <v>463</v>
      </c>
      <c r="D44" s="68"/>
      <c r="E44" s="52">
        <f>IF('[1]miasto2004'!E81&gt;0,'[1]miasto2004'!E81,"")</f>
        <v>30000</v>
      </c>
      <c r="F44" s="52">
        <f>IF('[1]miasto2004'!F81&gt;0,'[1]miasto2004'!F81,"")</f>
        <v>60000</v>
      </c>
      <c r="G44" s="52">
        <f>IF('[1]miasto2004'!G81&gt;0,'[1]miasto2004'!G81,"")</f>
        <v>60000</v>
      </c>
      <c r="H44" s="52">
        <f>IF('[1]miasto2004'!H81&gt;0,'[1]miasto2004'!H81,"")</f>
        <v>60000</v>
      </c>
      <c r="I44" s="52">
        <f>IF('[1]miasto2004'!I81&gt;0,'[1]miasto2004'!I81,"")</f>
      </c>
      <c r="J44" s="52">
        <f>IF('[1]miasto2004'!J81&gt;0,'[1]miasto2004'!J81,"")</f>
      </c>
      <c r="K44" s="450">
        <f t="shared" si="1"/>
        <v>2</v>
      </c>
    </row>
    <row r="45" spans="1:11" ht="37.5" customHeight="1">
      <c r="A45" s="154"/>
      <c r="B45" s="43"/>
      <c r="C45" s="72" t="s">
        <v>464</v>
      </c>
      <c r="D45" s="68"/>
      <c r="E45" s="52">
        <f>IF('[1]miasto2004'!E82&gt;0,'[1]miasto2004'!E82,"")</f>
        <v>669261</v>
      </c>
      <c r="F45" s="52">
        <f>IF('[1]miasto2004'!F82&gt;0,'[1]miasto2004'!F82,"")</f>
        <v>450000</v>
      </c>
      <c r="G45" s="52">
        <f>IF('[1]miasto2004'!G82&gt;0,'[1]miasto2004'!G82,"")</f>
        <v>450000</v>
      </c>
      <c r="H45" s="52">
        <f>IF('[1]miasto2004'!H82&gt;0,'[1]miasto2004'!H82,"")</f>
        <v>450000</v>
      </c>
      <c r="I45" s="52">
        <f>IF('[1]miasto2004'!I82&gt;0,'[1]miasto2004'!I82,"")</f>
      </c>
      <c r="J45" s="52">
        <f>IF('[1]miasto2004'!J82&gt;0,'[1]miasto2004'!J82,"")</f>
      </c>
      <c r="K45" s="450">
        <f t="shared" si="1"/>
        <v>0.672383419921376</v>
      </c>
    </row>
    <row r="46" spans="1:11" ht="15.75" customHeight="1">
      <c r="A46" s="154"/>
      <c r="B46" s="43"/>
      <c r="C46" s="71" t="s">
        <v>200</v>
      </c>
      <c r="D46" s="68"/>
      <c r="E46" s="52">
        <f>IF('[1]miasto2004'!E83&gt;0,'[1]miasto2004'!E83,"")</f>
        <v>1024718</v>
      </c>
      <c r="F46" s="52">
        <f>IF('[1]miasto2004'!F83&gt;0,'[1]miasto2004'!F83,"")</f>
        <v>400000</v>
      </c>
      <c r="G46" s="52">
        <f>IF('[1]miasto2004'!G83&gt;0,'[1]miasto2004'!G83,"")</f>
        <v>400000</v>
      </c>
      <c r="H46" s="52">
        <f>IF('[1]miasto2004'!H83&gt;0,'[1]miasto2004'!H83,"")</f>
        <v>400000</v>
      </c>
      <c r="I46" s="52">
        <f>IF('[1]miasto2004'!I83&gt;0,'[1]miasto2004'!I83,"")</f>
      </c>
      <c r="J46" s="52">
        <f>IF('[1]miasto2004'!J83&gt;0,'[1]miasto2004'!J83,"")</f>
      </c>
      <c r="K46" s="450">
        <f t="shared" si="1"/>
        <v>0.39035129664941964</v>
      </c>
    </row>
    <row r="47" spans="1:11" ht="25.5" customHeight="1">
      <c r="A47" s="154"/>
      <c r="B47" s="43"/>
      <c r="C47" s="71" t="s">
        <v>258</v>
      </c>
      <c r="D47" s="68"/>
      <c r="E47" s="52">
        <f>IF('[1]miasto2004'!E84&gt;0,'[1]miasto2004'!E84,"")</f>
      </c>
      <c r="F47" s="52">
        <f>IF('[1]miasto2004'!F84&gt;0,'[1]miasto2004'!F84,"")</f>
        <v>50000</v>
      </c>
      <c r="G47" s="52">
        <f>IF('[1]miasto2004'!G84&gt;0,'[1]miasto2004'!G84,"")</f>
        <v>50000</v>
      </c>
      <c r="H47" s="52">
        <f>IF('[1]miasto2004'!H84&gt;0,'[1]miasto2004'!H84,"")</f>
        <v>50000</v>
      </c>
      <c r="I47" s="52">
        <f>IF('[1]miasto2004'!I84&gt;0,'[1]miasto2004'!I84,"")</f>
      </c>
      <c r="J47" s="52">
        <f>IF('[1]miasto2004'!J84&gt;0,'[1]miasto2004'!J84,"")</f>
      </c>
      <c r="K47" s="450">
        <f t="shared" si="1"/>
      </c>
    </row>
    <row r="48" spans="1:11" ht="15.75" customHeight="1">
      <c r="A48" s="154"/>
      <c r="B48" s="43"/>
      <c r="C48" s="71" t="s">
        <v>240</v>
      </c>
      <c r="D48" s="68"/>
      <c r="E48" s="52">
        <f>IF('[1]miasto2004'!E85&gt;0,'[1]miasto2004'!E85,"")</f>
      </c>
      <c r="F48" s="52">
        <f>IF('[1]miasto2004'!F85&gt;0,'[1]miasto2004'!F85,"")</f>
        <v>155000</v>
      </c>
      <c r="G48" s="52">
        <f>IF('[1]miasto2004'!G85&gt;0,'[1]miasto2004'!G85,"")</f>
        <v>155000</v>
      </c>
      <c r="H48" s="52">
        <f>IF('[1]miasto2004'!H85&gt;0,'[1]miasto2004'!H85,"")</f>
        <v>155000</v>
      </c>
      <c r="I48" s="52">
        <f>IF('[1]miasto2004'!I85&gt;0,'[1]miasto2004'!I85,"")</f>
      </c>
      <c r="J48" s="52">
        <f>IF('[1]miasto2004'!J85&gt;0,'[1]miasto2004'!J85,"")</f>
      </c>
      <c r="K48" s="450">
        <f t="shared" si="1"/>
      </c>
    </row>
    <row r="49" spans="1:11" ht="15.75" customHeight="1">
      <c r="A49" s="154"/>
      <c r="B49" s="43"/>
      <c r="C49" s="71" t="s">
        <v>241</v>
      </c>
      <c r="D49" s="68"/>
      <c r="E49" s="52">
        <f>IF('[1]miasto2004'!E103&gt;0,'[1]miasto2004'!E103,"")</f>
      </c>
      <c r="F49" s="52">
        <f>IF('[1]miasto2004'!F86&gt;0,'[1]miasto2004'!F86,"")</f>
        <v>150000</v>
      </c>
      <c r="G49" s="52">
        <f>IF('[1]miasto2004'!G86&gt;0,'[1]miasto2004'!G86,"")</f>
        <v>150000</v>
      </c>
      <c r="H49" s="52">
        <f>IF('[1]miasto2004'!H86&gt;0,'[1]miasto2004'!H86,"")</f>
        <v>150000</v>
      </c>
      <c r="I49" s="52">
        <f>IF('[1]miasto2004'!I86&gt;0,'[1]miasto2004'!I86,"")</f>
      </c>
      <c r="J49" s="52">
        <f>IF('[1]miasto2004'!J86&gt;0,'[1]miasto2004'!J86,"")</f>
      </c>
      <c r="K49" s="450">
        <f t="shared" si="1"/>
      </c>
    </row>
    <row r="50" spans="1:11" ht="15.75" customHeight="1">
      <c r="A50" s="154"/>
      <c r="B50" s="43"/>
      <c r="C50" s="71" t="s">
        <v>243</v>
      </c>
      <c r="D50" s="68"/>
      <c r="E50" s="52"/>
      <c r="F50" s="52">
        <f>IF('[1]miasto2004'!F87&gt;0,'[1]miasto2004'!F87,"")</f>
        <v>120000</v>
      </c>
      <c r="G50" s="52">
        <f>IF('[1]miasto2004'!G87&gt;0,'[1]miasto2004'!G87,"")</f>
        <v>120000</v>
      </c>
      <c r="H50" s="52">
        <f>IF('[1]miasto2004'!H87&gt;0,'[1]miasto2004'!H87,"")</f>
        <v>120000</v>
      </c>
      <c r="I50" s="52"/>
      <c r="J50" s="52"/>
      <c r="K50" s="450"/>
    </row>
    <row r="51" spans="1:11" ht="15.75" customHeight="1">
      <c r="A51" s="154"/>
      <c r="B51" s="43"/>
      <c r="C51" s="71" t="s">
        <v>244</v>
      </c>
      <c r="D51" s="68"/>
      <c r="E51" s="52"/>
      <c r="F51" s="52">
        <f>IF('[1]miasto2004'!F88&gt;0,'[1]miasto2004'!F88,"")</f>
        <v>200000</v>
      </c>
      <c r="G51" s="52">
        <f>IF('[1]miasto2004'!G88&gt;0,'[1]miasto2004'!G88,"")</f>
        <v>200000</v>
      </c>
      <c r="H51" s="52">
        <f>IF('[1]miasto2004'!H88&gt;0,'[1]miasto2004'!H88,"")</f>
        <v>200000</v>
      </c>
      <c r="I51" s="52"/>
      <c r="J51" s="52"/>
      <c r="K51" s="450"/>
    </row>
    <row r="52" spans="1:11" ht="15.75" customHeight="1">
      <c r="A52" s="154"/>
      <c r="B52" s="43"/>
      <c r="C52" s="71" t="s">
        <v>245</v>
      </c>
      <c r="D52" s="68"/>
      <c r="E52" s="52"/>
      <c r="F52" s="52">
        <f>IF('[1]miasto2004'!F89&gt;0,'[1]miasto2004'!F89,"")</f>
        <v>100000</v>
      </c>
      <c r="G52" s="52">
        <f>IF('[1]miasto2004'!G89&gt;0,'[1]miasto2004'!G89,"")</f>
        <v>100000</v>
      </c>
      <c r="H52" s="52">
        <f>IF('[1]miasto2004'!H89&gt;0,'[1]miasto2004'!H89,"")</f>
        <v>100000</v>
      </c>
      <c r="I52" s="52"/>
      <c r="J52" s="52"/>
      <c r="K52" s="450"/>
    </row>
    <row r="53" spans="1:11" ht="15.75" customHeight="1">
      <c r="A53" s="154"/>
      <c r="B53" s="43"/>
      <c r="C53" s="71" t="s">
        <v>246</v>
      </c>
      <c r="D53" s="68"/>
      <c r="E53" s="52"/>
      <c r="F53" s="52">
        <f>IF('[1]miasto2004'!F90&gt;0,'[1]miasto2004'!F90,"")</f>
        <v>130000</v>
      </c>
      <c r="G53" s="52">
        <f>IF('[1]miasto2004'!G90&gt;0,'[1]miasto2004'!G90,"")</f>
      </c>
      <c r="H53" s="52">
        <f>IF('[1]miasto2004'!H90&gt;0,'[1]miasto2004'!H90,"")</f>
      </c>
      <c r="I53" s="52"/>
      <c r="J53" s="52"/>
      <c r="K53" s="450"/>
    </row>
    <row r="54" spans="1:11" ht="15.75" customHeight="1">
      <c r="A54" s="154"/>
      <c r="B54" s="43"/>
      <c r="C54" s="71" t="s">
        <v>247</v>
      </c>
      <c r="D54" s="68"/>
      <c r="E54" s="52"/>
      <c r="F54" s="52">
        <f>IF('[1]miasto2004'!F91&gt;0,'[1]miasto2004'!F91,"")</f>
        <v>20000</v>
      </c>
      <c r="G54" s="52">
        <f>IF('[1]miasto2004'!G91&gt;0,'[1]miasto2004'!G91,"")</f>
        <v>20000</v>
      </c>
      <c r="H54" s="52">
        <f>IF('[1]miasto2004'!H91&gt;0,'[1]miasto2004'!H91,"")</f>
        <v>20000</v>
      </c>
      <c r="I54" s="52"/>
      <c r="J54" s="52"/>
      <c r="K54" s="450"/>
    </row>
    <row r="55" spans="1:11" ht="15.75" customHeight="1">
      <c r="A55" s="154"/>
      <c r="B55" s="43"/>
      <c r="C55" s="71" t="s">
        <v>248</v>
      </c>
      <c r="D55" s="68"/>
      <c r="E55" s="52"/>
      <c r="F55" s="52">
        <f>IF('[1]miasto2004'!F92&gt;0,'[1]miasto2004'!F92,"")</f>
        <v>70000</v>
      </c>
      <c r="G55" s="52">
        <f>IF('[1]miasto2004'!G92&gt;0,'[1]miasto2004'!G92,"")</f>
      </c>
      <c r="H55" s="52">
        <f>IF('[1]miasto2004'!H92&gt;0,'[1]miasto2004'!H92,"")</f>
      </c>
      <c r="I55" s="52"/>
      <c r="J55" s="52"/>
      <c r="K55" s="450"/>
    </row>
    <row r="56" spans="1:11" ht="15.75" customHeight="1">
      <c r="A56" s="154"/>
      <c r="B56" s="43"/>
      <c r="C56" s="71" t="s">
        <v>249</v>
      </c>
      <c r="D56" s="68"/>
      <c r="E56" s="52"/>
      <c r="F56" s="52">
        <f>IF('[1]miasto2004'!F93&gt;0,'[1]miasto2004'!F93,"")</f>
        <v>180000</v>
      </c>
      <c r="G56" s="52">
        <f>IF('[1]miasto2004'!G93&gt;0,'[1]miasto2004'!G93,"")</f>
        <v>180000</v>
      </c>
      <c r="H56" s="52">
        <f>IF('[1]miasto2004'!H93&gt;0,'[1]miasto2004'!H93,"")</f>
        <v>180000</v>
      </c>
      <c r="I56" s="52"/>
      <c r="J56" s="52"/>
      <c r="K56" s="450"/>
    </row>
    <row r="57" spans="1:11" ht="15.75" customHeight="1">
      <c r="A57" s="154"/>
      <c r="B57" s="43"/>
      <c r="C57" s="71" t="s">
        <v>250</v>
      </c>
      <c r="D57" s="68"/>
      <c r="E57" s="52"/>
      <c r="F57" s="52">
        <f>IF('[1]miasto2004'!F94&gt;0,'[1]miasto2004'!F94,"")</f>
        <v>150000</v>
      </c>
      <c r="G57" s="52">
        <f>IF('[1]miasto2004'!G94&gt;0,'[1]miasto2004'!G94,"")</f>
        <v>150000</v>
      </c>
      <c r="H57" s="52">
        <f>IF('[1]miasto2004'!H94&gt;0,'[1]miasto2004'!H94,"")</f>
        <v>150000</v>
      </c>
      <c r="I57" s="52"/>
      <c r="J57" s="52"/>
      <c r="K57" s="450"/>
    </row>
    <row r="58" spans="1:11" ht="15.75" customHeight="1">
      <c r="A58" s="154"/>
      <c r="B58" s="43"/>
      <c r="C58" s="71" t="s">
        <v>251</v>
      </c>
      <c r="D58" s="68"/>
      <c r="E58" s="52"/>
      <c r="F58" s="52">
        <f>IF('[1]miasto2004'!F95&gt;0,'[1]miasto2004'!F95,"")</f>
        <v>50000</v>
      </c>
      <c r="G58" s="52">
        <f>IF('[1]miasto2004'!G95&gt;0,'[1]miasto2004'!G95,"")</f>
      </c>
      <c r="H58" s="52">
        <f>IF('[1]miasto2004'!H95&gt;0,'[1]miasto2004'!H95,"")</f>
      </c>
      <c r="I58" s="52"/>
      <c r="J58" s="52"/>
      <c r="K58" s="450"/>
    </row>
    <row r="59" spans="1:11" ht="15.75" customHeight="1">
      <c r="A59" s="154"/>
      <c r="B59" s="43"/>
      <c r="C59" s="71" t="s">
        <v>253</v>
      </c>
      <c r="D59" s="68"/>
      <c r="E59" s="52"/>
      <c r="F59" s="52">
        <f>IF('[1]miasto2004'!F96&gt;0,'[1]miasto2004'!F96,"")</f>
        <v>700000</v>
      </c>
      <c r="G59" s="52">
        <f>IF('[1]miasto2004'!G96&gt;0,'[1]miasto2004'!G96,"")</f>
        <v>700000</v>
      </c>
      <c r="H59" s="52">
        <f>IF('[1]miasto2004'!H96&gt;0,'[1]miasto2004'!H96,"")</f>
        <v>700000</v>
      </c>
      <c r="I59" s="52"/>
      <c r="J59" s="52"/>
      <c r="K59" s="450"/>
    </row>
    <row r="60" spans="1:11" ht="15.75" customHeight="1">
      <c r="A60" s="154"/>
      <c r="B60" s="43"/>
      <c r="C60" s="71" t="s">
        <v>254</v>
      </c>
      <c r="D60" s="68"/>
      <c r="E60" s="52"/>
      <c r="F60" s="52">
        <f>IF('[1]miasto2004'!F97&gt;0,'[1]miasto2004'!F97,"")</f>
        <v>280000</v>
      </c>
      <c r="G60" s="52">
        <f>IF('[1]miasto2004'!G97&gt;0,'[1]miasto2004'!G97,"")</f>
      </c>
      <c r="H60" s="52">
        <f>IF('[1]miasto2004'!H97&gt;0,'[1]miasto2004'!H97,"")</f>
      </c>
      <c r="I60" s="52"/>
      <c r="J60" s="52"/>
      <c r="K60" s="450"/>
    </row>
    <row r="61" spans="1:11" ht="15.75" customHeight="1">
      <c r="A61" s="154"/>
      <c r="B61" s="43"/>
      <c r="C61" s="71" t="s">
        <v>252</v>
      </c>
      <c r="D61" s="68"/>
      <c r="E61" s="52"/>
      <c r="F61" s="52">
        <f>IF('[1]miasto2004'!F98&gt;0,'[1]miasto2004'!F98,"")</f>
        <v>200000</v>
      </c>
      <c r="G61" s="52">
        <f>IF('[1]miasto2004'!G98&gt;0,'[1]miasto2004'!G98,"")</f>
        <v>200000</v>
      </c>
      <c r="H61" s="52">
        <f>IF('[1]miasto2004'!H98&gt;0,'[1]miasto2004'!H98,"")</f>
        <v>200000</v>
      </c>
      <c r="I61" s="52"/>
      <c r="J61" s="52"/>
      <c r="K61" s="450"/>
    </row>
    <row r="62" spans="1:11" ht="15.75" customHeight="1">
      <c r="A62" s="154"/>
      <c r="B62" s="43"/>
      <c r="C62" s="71"/>
      <c r="D62" s="68"/>
      <c r="E62" s="52"/>
      <c r="F62" s="52">
        <f>IF('[1]miasto2004'!F99&gt;0,'[1]miasto2004'!F99,"")</f>
      </c>
      <c r="G62" s="52">
        <f>IF('[1]miasto2004'!G99&gt;0,'[1]miasto2004'!G99,"")</f>
      </c>
      <c r="H62" s="52">
        <f>IF('[1]miasto2004'!H99&gt;0,'[1]miasto2004'!H99,"")</f>
      </c>
      <c r="I62" s="52"/>
      <c r="J62" s="52"/>
      <c r="K62" s="450"/>
    </row>
    <row r="63" spans="1:11" ht="15.75" customHeight="1">
      <c r="A63" s="154"/>
      <c r="B63" s="43"/>
      <c r="C63" s="71" t="s">
        <v>255</v>
      </c>
      <c r="D63" s="68"/>
      <c r="E63" s="52"/>
      <c r="F63" s="52">
        <f>IF('[1]miasto2004'!F100&gt;0,'[1]miasto2004'!F100,"")</f>
        <v>1000000</v>
      </c>
      <c r="G63" s="52">
        <f>IF('[1]miasto2004'!G100&gt;0,'[1]miasto2004'!G100,"")</f>
        <v>600000</v>
      </c>
      <c r="H63" s="52">
        <f>IF('[1]miasto2004'!H100&gt;0,'[1]miasto2004'!H100,"")</f>
        <v>600000</v>
      </c>
      <c r="I63" s="52"/>
      <c r="J63" s="52"/>
      <c r="K63" s="450"/>
    </row>
    <row r="64" spans="1:11" ht="15.75" customHeight="1">
      <c r="A64" s="154"/>
      <c r="B64" s="43"/>
      <c r="C64" s="71" t="s">
        <v>256</v>
      </c>
      <c r="D64" s="68"/>
      <c r="E64" s="52"/>
      <c r="F64" s="52">
        <f>IF('[1]miasto2004'!F101&gt;0,'[1]miasto2004'!F101,"")</f>
        <v>200000</v>
      </c>
      <c r="G64" s="52">
        <f>IF('[1]miasto2004'!G101&gt;0,'[1]miasto2004'!G101,"")</f>
        <v>170000</v>
      </c>
      <c r="H64" s="52">
        <f>IF('[1]miasto2004'!H101&gt;0,'[1]miasto2004'!H101,"")</f>
        <v>170000</v>
      </c>
      <c r="I64" s="52"/>
      <c r="J64" s="52"/>
      <c r="K64" s="450"/>
    </row>
    <row r="65" spans="1:11" ht="15.75" customHeight="1">
      <c r="A65" s="154"/>
      <c r="B65" s="43"/>
      <c r="C65" s="71" t="s">
        <v>257</v>
      </c>
      <c r="D65" s="68"/>
      <c r="E65" s="52"/>
      <c r="F65" s="52">
        <f>IF('[1]miasto2004'!F102&gt;0,'[1]miasto2004'!F102,"")</f>
        <v>847000</v>
      </c>
      <c r="G65" s="52">
        <f>IF('[1]miasto2004'!G102&gt;0,'[1]miasto2004'!G102,"")</f>
        <v>708000</v>
      </c>
      <c r="H65" s="52">
        <f>IF('[1]miasto2004'!H102&gt;0,'[1]miasto2004'!H102,"")</f>
        <v>708000</v>
      </c>
      <c r="I65" s="52"/>
      <c r="J65" s="52"/>
      <c r="K65" s="450"/>
    </row>
    <row r="66" spans="1:11" ht="15.75" customHeight="1">
      <c r="A66" s="154"/>
      <c r="B66" s="43"/>
      <c r="C66" s="71" t="s">
        <v>259</v>
      </c>
      <c r="D66" s="68"/>
      <c r="E66" s="52"/>
      <c r="F66" s="52">
        <f>IF('[1]miasto2004'!F103&gt;0,'[1]miasto2004'!F103,"")</f>
        <v>150000</v>
      </c>
      <c r="G66" s="52">
        <f>IF('[1]miasto2004'!G103&gt;0,'[1]miasto2004'!G103,"")</f>
        <v>150000</v>
      </c>
      <c r="H66" s="52">
        <f>IF('[1]miasto2004'!H103&gt;0,'[1]miasto2004'!H103,"")</f>
        <v>150000</v>
      </c>
      <c r="I66" s="52"/>
      <c r="J66" s="52"/>
      <c r="K66" s="450"/>
    </row>
    <row r="67" spans="1:11" ht="15.75" customHeight="1">
      <c r="A67" s="154"/>
      <c r="B67" s="43"/>
      <c r="C67" s="466"/>
      <c r="D67" s="68"/>
      <c r="E67" s="52"/>
      <c r="F67" s="52">
        <f>IF('[1]miasto2004'!F104&gt;0,'[1]miasto2004'!F104,"")</f>
      </c>
      <c r="G67" s="52">
        <f>IF('[1]miasto2004'!G104&gt;0,'[1]miasto2004'!G104,"")</f>
      </c>
      <c r="H67" s="52">
        <f>IF('[1]miasto2004'!H104&gt;0,'[1]miasto2004'!H104,"")</f>
      </c>
      <c r="I67" s="52"/>
      <c r="J67" s="52"/>
      <c r="K67" s="450"/>
    </row>
    <row r="68" spans="1:11" ht="15.75" customHeight="1">
      <c r="A68" s="154"/>
      <c r="B68" s="43"/>
      <c r="C68" s="466"/>
      <c r="D68" s="68"/>
      <c r="E68" s="52"/>
      <c r="F68" s="52">
        <f>IF('[1]miasto2004'!F105&gt;0,'[1]miasto2004'!F105,"")</f>
      </c>
      <c r="G68" s="52">
        <f>IF('[1]miasto2004'!G105&gt;0,'[1]miasto2004'!G105,"")</f>
      </c>
      <c r="H68" s="52">
        <f>IF('[1]miasto2004'!H105&gt;0,'[1]miasto2004'!H105,"")</f>
      </c>
      <c r="I68" s="52"/>
      <c r="J68" s="52"/>
      <c r="K68" s="450"/>
    </row>
    <row r="69" spans="1:11" ht="15.75" customHeight="1">
      <c r="A69" s="154"/>
      <c r="B69" s="43"/>
      <c r="C69" s="466"/>
      <c r="D69" s="68"/>
      <c r="E69" s="52"/>
      <c r="F69" s="52">
        <f>IF('[1]miasto2004'!F106&gt;0,'[1]miasto2004'!F106,"")</f>
      </c>
      <c r="G69" s="52">
        <f>IF('[1]miasto2004'!G106&gt;0,'[1]miasto2004'!G106,"")</f>
      </c>
      <c r="H69" s="52">
        <f>IF('[1]miasto2004'!H106&gt;0,'[1]miasto2004'!H106,"")</f>
      </c>
      <c r="I69" s="52"/>
      <c r="J69" s="52"/>
      <c r="K69" s="450"/>
    </row>
    <row r="70" spans="1:11" ht="15.75" customHeight="1">
      <c r="A70" s="154"/>
      <c r="B70" s="43"/>
      <c r="C70" s="72"/>
      <c r="D70" s="68"/>
      <c r="E70" s="52"/>
      <c r="F70" s="52">
        <f>IF('[1]miasto2004'!F107&gt;0,'[1]miasto2004'!F107,"")</f>
      </c>
      <c r="G70" s="52">
        <f>IF('[1]miasto2004'!G107&gt;0,'[1]miasto2004'!G107,"")</f>
      </c>
      <c r="H70" s="52">
        <f>IF('[1]miasto2004'!H107&gt;0,'[1]miasto2004'!H107,"")</f>
      </c>
      <c r="I70" s="52"/>
      <c r="J70" s="52"/>
      <c r="K70" s="450"/>
    </row>
    <row r="71" spans="1:11" ht="23.25" customHeight="1">
      <c r="A71" s="139"/>
      <c r="B71" s="64"/>
      <c r="C71" s="49" t="s">
        <v>440</v>
      </c>
      <c r="D71" s="50">
        <v>4430</v>
      </c>
      <c r="E71" s="52">
        <f>IF('[1]miasto2004'!E108&gt;0,'[1]miasto2004'!E108,"")</f>
        <v>45000</v>
      </c>
      <c r="F71" s="52">
        <f>IF('[1]miasto2004'!F108&gt;0,'[1]miasto2004'!F108,"")</f>
        <v>55000</v>
      </c>
      <c r="G71" s="52">
        <f>IF('[1]miasto2004'!G108&gt;0,'[1]miasto2004'!G108,"")</f>
        <v>50000</v>
      </c>
      <c r="H71" s="52">
        <f>IF('[1]miasto2004'!H108&gt;0,'[1]miasto2004'!H108,"")</f>
        <v>50000</v>
      </c>
      <c r="I71" s="52">
        <f>IF('[1]miasto2004'!I108&gt;0,'[1]miasto2004'!I108,"")</f>
      </c>
      <c r="J71" s="52">
        <f>IF('[1]miasto2004'!J108&gt;0,'[1]miasto2004'!J108,"")</f>
      </c>
      <c r="K71" s="450">
        <f t="shared" si="1"/>
        <v>1.1111111111111112</v>
      </c>
    </row>
    <row r="72" spans="1:11" ht="12.75">
      <c r="A72" s="139"/>
      <c r="B72" s="43"/>
      <c r="C72" s="84" t="s">
        <v>7</v>
      </c>
      <c r="D72" s="73">
        <v>4580</v>
      </c>
      <c r="E72" s="52">
        <f>IF('[1]miasto2004'!E109&gt;0,'[1]miasto2004'!E109,"")</f>
        <v>1166</v>
      </c>
      <c r="F72" s="52"/>
      <c r="G72" s="52"/>
      <c r="H72" s="52">
        <f>IF('[1]miasto2004'!H109&gt;0,'[1]miasto2004'!H109,"")</f>
      </c>
      <c r="I72" s="118"/>
      <c r="J72" s="52"/>
      <c r="K72" s="450">
        <f t="shared" si="1"/>
      </c>
    </row>
    <row r="73" spans="1:11" ht="12.75">
      <c r="A73" s="139"/>
      <c r="B73" s="43"/>
      <c r="C73" s="84" t="s">
        <v>8</v>
      </c>
      <c r="D73" s="73">
        <v>4590</v>
      </c>
      <c r="E73" s="52">
        <f>IF('[1]miasto2004'!E110&gt;0,'[1]miasto2004'!E110,"")</f>
        <v>6665</v>
      </c>
      <c r="F73" s="52"/>
      <c r="G73" s="52"/>
      <c r="H73" s="52">
        <f>IF('[1]miasto2004'!H110&gt;0,'[1]miasto2004'!H110,"")</f>
      </c>
      <c r="I73" s="118"/>
      <c r="J73" s="52"/>
      <c r="K73" s="450">
        <f t="shared" si="1"/>
      </c>
    </row>
    <row r="74" spans="1:11" ht="24">
      <c r="A74" s="139"/>
      <c r="B74" s="43"/>
      <c r="C74" s="84" t="s">
        <v>9</v>
      </c>
      <c r="D74" s="73">
        <v>4600</v>
      </c>
      <c r="E74" s="52">
        <f>IF('[1]miasto2004'!E111&gt;0,'[1]miasto2004'!E111,"")</f>
        <v>1484</v>
      </c>
      <c r="F74" s="52"/>
      <c r="G74" s="52"/>
      <c r="H74" s="52">
        <f>IF('[1]miasto2004'!H111&gt;0,'[1]miasto2004'!H111,"")</f>
      </c>
      <c r="I74" s="118"/>
      <c r="J74" s="52"/>
      <c r="K74" s="450">
        <f t="shared" si="1"/>
      </c>
    </row>
    <row r="75" spans="1:11" ht="17.25" customHeight="1">
      <c r="A75" s="155"/>
      <c r="B75" s="38">
        <v>60095</v>
      </c>
      <c r="C75" s="39" t="s">
        <v>298</v>
      </c>
      <c r="D75" s="40"/>
      <c r="E75" s="41">
        <f aca="true" t="shared" si="9" ref="E75:J75">IF(SUM(E76:E77)&gt;0,SUM(E76:E77),"")</f>
        <v>11200</v>
      </c>
      <c r="F75" s="41">
        <f t="shared" si="9"/>
        <v>52808</v>
      </c>
      <c r="G75" s="41">
        <f t="shared" si="9"/>
        <v>50008</v>
      </c>
      <c r="H75" s="41">
        <f t="shared" si="9"/>
        <v>50008</v>
      </c>
      <c r="I75" s="41">
        <f t="shared" si="9"/>
      </c>
      <c r="J75" s="41">
        <f t="shared" si="9"/>
      </c>
      <c r="K75" s="450">
        <f t="shared" si="1"/>
        <v>4.465</v>
      </c>
    </row>
    <row r="76" spans="1:11" ht="12.75">
      <c r="A76" s="139"/>
      <c r="B76" s="43"/>
      <c r="C76" s="49" t="s">
        <v>280</v>
      </c>
      <c r="D76" s="50">
        <v>4300</v>
      </c>
      <c r="E76" s="52">
        <f>IF('[1]miasto2004'!E113&gt;0,'[1]miasto2004'!E113,"")</f>
        <v>11200</v>
      </c>
      <c r="F76" s="52">
        <f>IF('[1]miasto2004'!F113&gt;0,'[1]miasto2004'!F113,"")</f>
        <v>14200</v>
      </c>
      <c r="G76" s="52">
        <f>IF('[1]miasto2004'!G113&gt;0,'[1]miasto2004'!G113,"")</f>
        <v>11400</v>
      </c>
      <c r="H76" s="52">
        <f>IF('[1]miasto2004'!H113&gt;0,'[1]miasto2004'!H113,"")</f>
        <v>11400</v>
      </c>
      <c r="I76" s="52">
        <f>IF('[1]miasto2004'!I113&gt;0,'[1]miasto2004'!I113,"")</f>
      </c>
      <c r="J76" s="52">
        <f>IF('[1]miasto2004'!J113&gt;0,'[1]miasto2004'!J113,"")</f>
      </c>
      <c r="K76" s="450">
        <f t="shared" si="1"/>
        <v>1.0178571428571428</v>
      </c>
    </row>
    <row r="77" spans="1:11" ht="30.75" customHeight="1" thickBot="1">
      <c r="A77" s="42"/>
      <c r="B77" s="43"/>
      <c r="C77" s="49" t="s">
        <v>57</v>
      </c>
      <c r="D77" s="50">
        <v>8070</v>
      </c>
      <c r="E77" s="52">
        <f>IF('[1]miasto2004'!E114&gt;0,'[1]miasto2004'!E114,"")</f>
      </c>
      <c r="F77" s="52">
        <f>IF('[1]miasto2004'!F114&gt;0,'[1]miasto2004'!F114,"")</f>
        <v>38608</v>
      </c>
      <c r="G77" s="52">
        <f>IF('[1]miasto2004'!G114&gt;0,'[1]miasto2004'!G114,"")</f>
        <v>38608</v>
      </c>
      <c r="H77" s="52">
        <f>IF('[1]miasto2004'!H114&gt;0,'[1]miasto2004'!H114,"")</f>
        <v>38608</v>
      </c>
      <c r="I77" s="52">
        <f>IF('[1]miasto2004'!I114&gt;0,'[1]miasto2004'!I114,"")</f>
      </c>
      <c r="J77" s="52">
        <f>IF('[1]miasto2004'!J114&gt;0,'[1]miasto2004'!J114,"")</f>
      </c>
      <c r="K77" s="450">
        <f t="shared" si="1"/>
      </c>
    </row>
    <row r="78" spans="1:11" ht="21" customHeight="1" thickBot="1">
      <c r="A78" s="149">
        <v>630</v>
      </c>
      <c r="B78" s="151"/>
      <c r="C78" s="150" t="s">
        <v>299</v>
      </c>
      <c r="D78" s="62"/>
      <c r="E78" s="63">
        <f aca="true" t="shared" si="10" ref="E78:J78">IF(SUM(E79)&gt;0,SUM(E79),"")</f>
        <v>93000</v>
      </c>
      <c r="F78" s="63">
        <f t="shared" si="10"/>
        <v>153035</v>
      </c>
      <c r="G78" s="63">
        <f t="shared" si="10"/>
        <v>144000</v>
      </c>
      <c r="H78" s="63">
        <f t="shared" si="10"/>
        <v>100000</v>
      </c>
      <c r="I78" s="63">
        <f t="shared" si="10"/>
        <v>44000</v>
      </c>
      <c r="J78" s="63">
        <f t="shared" si="10"/>
      </c>
      <c r="K78" s="450">
        <f t="shared" si="1"/>
        <v>1.5483870967741935</v>
      </c>
    </row>
    <row r="79" spans="1:11" ht="18" customHeight="1">
      <c r="A79" s="65"/>
      <c r="B79" s="86">
        <v>63003</v>
      </c>
      <c r="C79" s="39" t="s">
        <v>300</v>
      </c>
      <c r="D79" s="40"/>
      <c r="E79" s="41">
        <f aca="true" t="shared" si="11" ref="E79:J79">IF(SUM(E80,E85)&gt;0,SUM(E80,E85),"")</f>
        <v>93000</v>
      </c>
      <c r="F79" s="41">
        <f t="shared" si="11"/>
        <v>153035</v>
      </c>
      <c r="G79" s="41">
        <f t="shared" si="11"/>
        <v>144000</v>
      </c>
      <c r="H79" s="41">
        <f t="shared" si="11"/>
        <v>100000</v>
      </c>
      <c r="I79" s="41">
        <f t="shared" si="11"/>
        <v>44000</v>
      </c>
      <c r="J79" s="41">
        <f t="shared" si="11"/>
      </c>
      <c r="K79" s="450">
        <f t="shared" si="1"/>
        <v>1.5483870967741935</v>
      </c>
    </row>
    <row r="80" spans="1:11" ht="24">
      <c r="A80" s="461"/>
      <c r="B80" s="463"/>
      <c r="C80" s="49" t="s">
        <v>482</v>
      </c>
      <c r="D80" s="83">
        <v>2630</v>
      </c>
      <c r="E80" s="141">
        <f aca="true" t="shared" si="12" ref="E80:J80">IF(SUM(E81:E84)&gt;0,SUM(E81:E84),"")</f>
        <v>43000</v>
      </c>
      <c r="F80" s="141">
        <f t="shared" si="12"/>
        <v>53035</v>
      </c>
      <c r="G80" s="141">
        <f t="shared" si="12"/>
        <v>44000</v>
      </c>
      <c r="H80" s="141">
        <f t="shared" si="12"/>
      </c>
      <c r="I80" s="141">
        <f t="shared" si="12"/>
        <v>44000</v>
      </c>
      <c r="J80" s="141">
        <f t="shared" si="12"/>
      </c>
      <c r="K80" s="450">
        <f t="shared" si="1"/>
        <v>1.0232558139534884</v>
      </c>
    </row>
    <row r="81" spans="1:11" s="8" customFormat="1" ht="12.75">
      <c r="A81" s="148"/>
      <c r="B81" s="43"/>
      <c r="C81" s="143" t="s">
        <v>455</v>
      </c>
      <c r="D81" s="68"/>
      <c r="E81" s="52">
        <f>IF('[1]miasto2004'!E118&gt;0,'[1]miasto2004'!E118,"")</f>
        <v>37500</v>
      </c>
      <c r="F81" s="52">
        <f>IF('[1]miasto2004'!F118&gt;0,'[1]miasto2004'!F118,"")</f>
        <v>38500</v>
      </c>
      <c r="G81" s="52">
        <f>IF('[1]miasto2004'!G118&gt;0,'[1]miasto2004'!G118,"")</f>
        <v>38500</v>
      </c>
      <c r="H81" s="52">
        <f>IF('[1]miasto2004'!H118&gt;0,'[1]miasto2004'!H118,"")</f>
      </c>
      <c r="I81" s="52">
        <f>IF('[1]miasto2004'!I118&gt;0,'[1]miasto2004'!I118,"")</f>
        <v>38500</v>
      </c>
      <c r="J81" s="52">
        <f>IF('[1]miasto2004'!J118&gt;0,'[1]miasto2004'!J118,"")</f>
      </c>
      <c r="K81" s="450">
        <f t="shared" si="1"/>
        <v>1.0266666666666666</v>
      </c>
    </row>
    <row r="82" spans="1:11" s="8" customFormat="1" ht="12.75">
      <c r="A82" s="148"/>
      <c r="B82" s="43"/>
      <c r="C82" s="389" t="s">
        <v>191</v>
      </c>
      <c r="D82" s="68"/>
      <c r="E82" s="52">
        <f>IF('[1]miasto2004'!E119&gt;0,'[1]miasto2004'!E119,"")</f>
        <v>2500</v>
      </c>
      <c r="F82" s="52">
        <f>IF('[1]miasto2004'!F119&gt;0,'[1]miasto2004'!F119,"")</f>
        <v>6035</v>
      </c>
      <c r="G82" s="52">
        <f>IF('[1]miasto2004'!G119&gt;0,'[1]miasto2004'!G119,"")</f>
        <v>2500</v>
      </c>
      <c r="H82" s="52"/>
      <c r="I82" s="52">
        <f>IF('[1]miasto2004'!I119&gt;0,'[1]miasto2004'!I119,"")</f>
        <v>2500</v>
      </c>
      <c r="J82" s="52"/>
      <c r="K82" s="450">
        <f t="shared" si="1"/>
        <v>1</v>
      </c>
    </row>
    <row r="83" spans="1:11" ht="12.75">
      <c r="A83" s="461"/>
      <c r="B83" s="43"/>
      <c r="C83" s="71" t="s">
        <v>442</v>
      </c>
      <c r="D83" s="68"/>
      <c r="E83" s="52">
        <f>IF('[1]miasto2004'!E120&gt;0,'[1]miasto2004'!E120,"")</f>
        <v>3000</v>
      </c>
      <c r="F83" s="52">
        <f>IF('[1]miasto2004'!F120&gt;0,'[1]miasto2004'!F120,"")</f>
        <v>8500</v>
      </c>
      <c r="G83" s="52">
        <f>IF('[1]miasto2004'!G120&gt;0,'[1]miasto2004'!G120,"")</f>
        <v>3000</v>
      </c>
      <c r="H83" s="52">
        <f>IF('[1]miasto2004'!H120&gt;0,'[1]miasto2004'!H120,"")</f>
      </c>
      <c r="I83" s="52">
        <f>IF('[1]miasto2004'!I120&gt;0,'[1]miasto2004'!I120,"")</f>
        <v>3000</v>
      </c>
      <c r="J83" s="52">
        <f>IF('[1]miasto2004'!J120&gt;0,'[1]miasto2004'!J120,"")</f>
      </c>
      <c r="K83" s="450">
        <f t="shared" si="1"/>
        <v>1</v>
      </c>
    </row>
    <row r="84" spans="1:11" ht="12.75">
      <c r="A84" s="461"/>
      <c r="B84" s="43"/>
      <c r="C84" s="72" t="s">
        <v>301</v>
      </c>
      <c r="D84" s="73"/>
      <c r="E84" s="52">
        <f>IF('[1]miasto2004'!E121&gt;0,'[1]miasto2004'!E121,"")</f>
      </c>
      <c r="F84" s="52">
        <f>IF('[1]miasto2004'!F121&gt;0,'[1]miasto2004'!F121,"")</f>
      </c>
      <c r="G84" s="52">
        <f>IF('[1]miasto2004'!G121&gt;0,'[1]miasto2004'!G121,"")</f>
      </c>
      <c r="H84" s="52">
        <f>IF('[1]miasto2004'!H121&gt;0,'[1]miasto2004'!H121,"")</f>
      </c>
      <c r="I84" s="52">
        <f>IF('[1]miasto2004'!I121&gt;0,'[1]miasto2004'!I121,"")</f>
      </c>
      <c r="J84" s="52">
        <f>IF('[1]miasto2004'!J121&gt;0,'[1]miasto2004'!J121,"")</f>
      </c>
      <c r="K84" s="450">
        <f t="shared" si="1"/>
      </c>
    </row>
    <row r="85" spans="1:11" ht="24.75" thickBot="1">
      <c r="A85" s="462"/>
      <c r="B85" s="54"/>
      <c r="C85" s="142" t="s">
        <v>235</v>
      </c>
      <c r="D85" s="102">
        <v>6050</v>
      </c>
      <c r="E85" s="52">
        <f>IF('[1]miasto2004'!E122&gt;0,'[1]miasto2004'!E122,"")</f>
        <v>50000</v>
      </c>
      <c r="F85" s="52">
        <f>IF('[1]miasto2004'!F122&gt;0,'[1]miasto2004'!F122,"")</f>
        <v>100000</v>
      </c>
      <c r="G85" s="52">
        <f>IF('[1]miasto2004'!G122&gt;0,'[1]miasto2004'!G122,"")</f>
        <v>100000</v>
      </c>
      <c r="H85" s="52">
        <f>IF('[1]miasto2004'!H122&gt;0,'[1]miasto2004'!H122,"")</f>
        <v>100000</v>
      </c>
      <c r="I85" s="52">
        <f>IF('[1]miasto2004'!I122&gt;0,'[1]miasto2004'!I122,"")</f>
      </c>
      <c r="J85" s="52">
        <f>IF('[1]miasto2004'!J122&gt;0,'[1]miasto2004'!J122,"")</f>
      </c>
      <c r="K85" s="450">
        <f t="shared" si="1"/>
        <v>2</v>
      </c>
    </row>
    <row r="86" spans="1:11" ht="21.75" customHeight="1">
      <c r="A86" s="59">
        <v>700</v>
      </c>
      <c r="B86" s="47"/>
      <c r="C86" s="61" t="s">
        <v>302</v>
      </c>
      <c r="D86" s="62"/>
      <c r="E86" s="63">
        <f aca="true" t="shared" si="13" ref="E86:J86">IF(SUM(E87,E93,E101)&gt;0,SUM(E87,E93,E101),"")</f>
        <v>1653781</v>
      </c>
      <c r="F86" s="63">
        <f t="shared" si="13"/>
        <v>3213592</v>
      </c>
      <c r="G86" s="63">
        <f t="shared" si="13"/>
        <v>2373592</v>
      </c>
      <c r="H86" s="63">
        <f t="shared" si="13"/>
        <v>431592</v>
      </c>
      <c r="I86" s="63">
        <f t="shared" si="13"/>
        <v>1942000</v>
      </c>
      <c r="J86" s="63">
        <f t="shared" si="13"/>
      </c>
      <c r="K86" s="450">
        <f t="shared" si="1"/>
        <v>1.4352517050322866</v>
      </c>
    </row>
    <row r="87" spans="1:11" ht="21" customHeight="1">
      <c r="A87" s="65"/>
      <c r="B87" s="38">
        <v>70004</v>
      </c>
      <c r="C87" s="39" t="s">
        <v>466</v>
      </c>
      <c r="D87" s="40"/>
      <c r="E87" s="41">
        <f aca="true" t="shared" si="14" ref="E87:J87">IF(SUM(E88:E92)&gt;0,SUM(E88:E92),"")</f>
        <v>1223914</v>
      </c>
      <c r="F87" s="41">
        <f t="shared" si="14"/>
        <v>2775000</v>
      </c>
      <c r="G87" s="41">
        <f t="shared" si="14"/>
        <v>1942000</v>
      </c>
      <c r="H87" s="41">
        <f t="shared" si="14"/>
      </c>
      <c r="I87" s="41">
        <f t="shared" si="14"/>
        <v>1942000</v>
      </c>
      <c r="J87" s="41">
        <f t="shared" si="14"/>
      </c>
      <c r="K87" s="450">
        <f t="shared" si="1"/>
        <v>1.58671279191185</v>
      </c>
    </row>
    <row r="88" spans="1:11" ht="24">
      <c r="A88" s="42"/>
      <c r="B88" s="43"/>
      <c r="C88" s="49" t="s">
        <v>483</v>
      </c>
      <c r="D88" s="50">
        <v>2610</v>
      </c>
      <c r="E88" s="52">
        <f>IF('[1]miasto2004'!E125&gt;0,'[1]miasto2004'!E125,"")</f>
        <v>700000</v>
      </c>
      <c r="F88" s="52">
        <f>IF('[1]miasto2004'!F125&gt;0,'[1]miasto2004'!F125,"")</f>
      </c>
      <c r="G88" s="52">
        <f>IF('[1]miasto2004'!G125&gt;0,'[1]miasto2004'!G125,"")</f>
      </c>
      <c r="H88" s="52"/>
      <c r="I88" s="52">
        <f>IF('[1]miasto2004'!I125&gt;0,'[1]miasto2004'!I125,"")</f>
      </c>
      <c r="J88" s="52">
        <f>IF('[1]miasto2004'!J125&gt;0,'[1]miasto2004'!J125,"")</f>
      </c>
      <c r="K88" s="450">
        <f t="shared" si="1"/>
      </c>
    </row>
    <row r="89" spans="1:11" ht="12.75">
      <c r="A89" s="42"/>
      <c r="B89" s="43"/>
      <c r="C89" s="49"/>
      <c r="D89" s="50"/>
      <c r="E89" s="52">
        <f>IF('[1]miasto2004'!E126&gt;0,'[1]miasto2004'!E126,"")</f>
      </c>
      <c r="F89" s="52">
        <f>IF('[1]miasto2004'!F126&gt;0,'[1]miasto2004'!F126,"")</f>
      </c>
      <c r="G89" s="52">
        <f>IF('[1]miasto2004'!G126&gt;0,'[1]miasto2004'!G126,"")</f>
      </c>
      <c r="H89" s="52"/>
      <c r="I89" s="52">
        <f>IF('[1]miasto2004'!I126&gt;0,'[1]miasto2004'!I126,"")</f>
      </c>
      <c r="J89" s="52">
        <f>IF('[1]miasto2004'!J126&gt;0,'[1]miasto2004'!J126,"")</f>
      </c>
      <c r="K89" s="450">
        <f t="shared" si="1"/>
      </c>
    </row>
    <row r="90" spans="1:11" ht="36">
      <c r="A90" s="42"/>
      <c r="B90" s="43"/>
      <c r="C90" s="49" t="s">
        <v>484</v>
      </c>
      <c r="D90" s="50">
        <v>6210</v>
      </c>
      <c r="E90" s="52">
        <f>IF('[1]miasto2004'!E127&gt;0,'[1]miasto2004'!E127,"")</f>
        <v>493914</v>
      </c>
      <c r="F90" s="52">
        <f>IF('[1]miasto2004'!F127&gt;0,'[1]miasto2004'!F127,"")</f>
        <v>1633000</v>
      </c>
      <c r="G90" s="52">
        <f>IF('[1]miasto2004'!G127&gt;0,'[1]miasto2004'!G127,"")</f>
        <v>800000</v>
      </c>
      <c r="H90" s="52">
        <f>IF('[1]miasto2004'!H127&gt;0,'[1]miasto2004'!H127,"")</f>
      </c>
      <c r="I90" s="52">
        <f>IF('[1]miasto2004'!I127&gt;0,'[1]miasto2004'!I127,"")</f>
        <v>800000</v>
      </c>
      <c r="J90" s="52">
        <f>IF('[1]miasto2004'!J127&gt;0,'[1]miasto2004'!J127,"")</f>
      </c>
      <c r="K90" s="450">
        <f t="shared" si="1"/>
        <v>1.6197151730868127</v>
      </c>
    </row>
    <row r="91" spans="1:11" ht="34.5" customHeight="1">
      <c r="A91" s="42"/>
      <c r="B91" s="43"/>
      <c r="C91" s="49" t="s">
        <v>60</v>
      </c>
      <c r="D91" s="50">
        <v>2650</v>
      </c>
      <c r="E91" s="52">
        <f>IF('[1]miasto2004'!E128&gt;0,'[1]miasto2004'!E128,"")</f>
      </c>
      <c r="F91" s="52">
        <f>IF('[1]miasto2004'!F128&gt;0,'[1]miasto2004'!F128,"")</f>
        <v>1062000</v>
      </c>
      <c r="G91" s="52">
        <f>IF('[1]miasto2004'!G128&gt;0,'[1]miasto2004'!G128,"")</f>
        <v>1062000</v>
      </c>
      <c r="H91" s="52"/>
      <c r="I91" s="52">
        <f>IF('[1]miasto2004'!I128&gt;0,'[1]miasto2004'!I128,"")</f>
        <v>1062000</v>
      </c>
      <c r="J91" s="52">
        <f>IF('[1]miasto2004'!J128&gt;0,'[1]miasto2004'!J128,"")</f>
      </c>
      <c r="K91" s="450">
        <f t="shared" si="1"/>
      </c>
    </row>
    <row r="92" spans="1:11" ht="24">
      <c r="A92" s="42"/>
      <c r="B92" s="43"/>
      <c r="C92" s="49" t="s">
        <v>61</v>
      </c>
      <c r="D92" s="50">
        <v>2650</v>
      </c>
      <c r="E92" s="52">
        <f>IF('[1]miasto2004'!E129&gt;0,'[1]miasto2004'!E129,"")</f>
        <v>30000</v>
      </c>
      <c r="F92" s="52">
        <f>IF('[1]miasto2004'!F129&gt;0,'[1]miasto2004'!F129,"")</f>
        <v>80000</v>
      </c>
      <c r="G92" s="52">
        <f>IF('[1]miasto2004'!G129&gt;0,'[1]miasto2004'!G129,"")</f>
        <v>80000</v>
      </c>
      <c r="H92" s="52">
        <f>IF('[1]miasto2004'!H129&gt;0,'[1]miasto2004'!H129,"")</f>
      </c>
      <c r="I92" s="52">
        <f>IF('[1]miasto2004'!I129&gt;0,'[1]miasto2004'!I129,"")</f>
        <v>80000</v>
      </c>
      <c r="J92" s="52">
        <f>IF('[1]miasto2004'!J129&gt;0,'[1]miasto2004'!J129,"")</f>
      </c>
      <c r="K92" s="450">
        <f t="shared" si="1"/>
        <v>2.6666666666666665</v>
      </c>
    </row>
    <row r="93" spans="1:11" ht="18" customHeight="1">
      <c r="A93" s="65"/>
      <c r="B93" s="38">
        <v>70005</v>
      </c>
      <c r="C93" s="39" t="s">
        <v>303</v>
      </c>
      <c r="D93" s="40"/>
      <c r="E93" s="41">
        <f aca="true" t="shared" si="15" ref="E93:J93">IF(SUM(E94,E98:E100)&gt;0,SUM(E94,E98:E100),"")</f>
        <v>329287</v>
      </c>
      <c r="F93" s="41">
        <f t="shared" si="15"/>
        <v>422100</v>
      </c>
      <c r="G93" s="41">
        <f t="shared" si="15"/>
        <v>415100</v>
      </c>
      <c r="H93" s="41">
        <f t="shared" si="15"/>
        <v>415100</v>
      </c>
      <c r="I93" s="41">
        <f t="shared" si="15"/>
      </c>
      <c r="J93" s="41">
        <f t="shared" si="15"/>
      </c>
      <c r="K93" s="450">
        <f t="shared" si="1"/>
        <v>1.2606024531791415</v>
      </c>
    </row>
    <row r="94" spans="1:11" s="7" customFormat="1" ht="12.75">
      <c r="A94" s="81"/>
      <c r="B94" s="82"/>
      <c r="C94" s="49" t="s">
        <v>506</v>
      </c>
      <c r="D94" s="83">
        <v>4300</v>
      </c>
      <c r="E94" s="66">
        <f aca="true" t="shared" si="16" ref="E94:J94">IF(SUM(E95:E97)&gt;0,SUM(E95:E97),"")</f>
        <v>326495</v>
      </c>
      <c r="F94" s="66">
        <f t="shared" si="16"/>
        <v>400000</v>
      </c>
      <c r="G94" s="66">
        <f t="shared" si="16"/>
        <v>400000</v>
      </c>
      <c r="H94" s="66">
        <f t="shared" si="16"/>
        <v>400000</v>
      </c>
      <c r="I94" s="66">
        <f t="shared" si="16"/>
      </c>
      <c r="J94" s="66">
        <f t="shared" si="16"/>
      </c>
      <c r="K94" s="450">
        <f t="shared" si="1"/>
        <v>1.2251336161350097</v>
      </c>
    </row>
    <row r="95" spans="1:11" ht="12.75">
      <c r="A95" s="42"/>
      <c r="B95" s="43"/>
      <c r="C95" s="76" t="s">
        <v>304</v>
      </c>
      <c r="D95" s="68"/>
      <c r="E95" s="52">
        <v>220000</v>
      </c>
      <c r="F95" s="52">
        <v>120000</v>
      </c>
      <c r="G95" s="52">
        <v>120000</v>
      </c>
      <c r="H95" s="52">
        <f>IF('[1]miasto2004'!H132&gt;0,'[1]miasto2004'!H132,"")</f>
        <v>120000</v>
      </c>
      <c r="I95" s="52"/>
      <c r="J95" s="52"/>
      <c r="K95" s="450">
        <f t="shared" si="1"/>
        <v>0.5454545454545454</v>
      </c>
    </row>
    <row r="96" spans="1:11" ht="12.75">
      <c r="A96" s="42"/>
      <c r="B96" s="43"/>
      <c r="C96" s="71" t="s">
        <v>305</v>
      </c>
      <c r="D96" s="68"/>
      <c r="E96" s="52">
        <f>IF('[1]miasto2004'!E133&gt;0,'[1]miasto2004'!E133,"")</f>
        <v>94495</v>
      </c>
      <c r="F96" s="52">
        <f>IF('[1]miasto2004'!F133&gt;0,'[1]miasto2004'!F133,"")</f>
        <v>80000</v>
      </c>
      <c r="G96" s="52">
        <f>IF('[1]miasto2004'!G133&gt;0,'[1]miasto2004'!G133,"")</f>
        <v>80000</v>
      </c>
      <c r="H96" s="52">
        <f>IF('[1]miasto2004'!H133&gt;0,'[1]miasto2004'!H133,"")</f>
        <v>80000</v>
      </c>
      <c r="I96" s="52"/>
      <c r="J96" s="52"/>
      <c r="K96" s="450">
        <f aca="true" t="shared" si="17" ref="K96:K161">IF(AND(G96&lt;&gt;"",E96&lt;&gt;""),G96/E96,"")</f>
        <v>0.8466056405100799</v>
      </c>
    </row>
    <row r="97" spans="1:11" ht="12.75">
      <c r="A97" s="42"/>
      <c r="B97" s="43"/>
      <c r="C97" s="72" t="s">
        <v>306</v>
      </c>
      <c r="D97" s="73"/>
      <c r="E97" s="52">
        <f>IF('[1]miasto2004'!E134&gt;0,'[1]miasto2004'!E134,"")</f>
        <v>12000</v>
      </c>
      <c r="F97" s="52">
        <f>IF('[1]miasto2004'!F134&gt;0,'[1]miasto2004'!F134,"")</f>
        <v>200000</v>
      </c>
      <c r="G97" s="52">
        <f>IF('[1]miasto2004'!G134&gt;0,'[1]miasto2004'!G134,"")</f>
        <v>200000</v>
      </c>
      <c r="H97" s="52">
        <f>IF('[1]miasto2004'!H134&gt;0,'[1]miasto2004'!H134,"")</f>
        <v>200000</v>
      </c>
      <c r="I97" s="52"/>
      <c r="J97" s="52"/>
      <c r="K97" s="450">
        <f t="shared" si="17"/>
        <v>16.666666666666668</v>
      </c>
    </row>
    <row r="98" spans="1:11" ht="13.5" customHeight="1">
      <c r="A98" s="42"/>
      <c r="B98" s="43"/>
      <c r="C98" s="49" t="s">
        <v>307</v>
      </c>
      <c r="D98" s="50">
        <v>4210</v>
      </c>
      <c r="E98" s="52">
        <f>IF('[1]miasto2004'!E135&gt;0,'[1]miasto2004'!E135,"")</f>
        <v>100</v>
      </c>
      <c r="F98" s="52">
        <f>IF('[1]miasto2004'!F135&gt;0,'[1]miasto2004'!F135,"")</f>
        <v>100</v>
      </c>
      <c r="G98" s="52">
        <f>IF('[1]miasto2004'!G135&gt;0,'[1]miasto2004'!G135,"")</f>
        <v>100</v>
      </c>
      <c r="H98" s="52">
        <f>IF('[1]miasto2004'!H135&gt;0,'[1]miasto2004'!H135,"")</f>
        <v>100</v>
      </c>
      <c r="I98" s="52">
        <f>IF('[1]miasto2004'!I135&gt;0,'[1]miasto2004'!I135,"")</f>
      </c>
      <c r="J98" s="52">
        <f>IF('[1]miasto2004'!J135&gt;0,'[1]miasto2004'!J135,"")</f>
      </c>
      <c r="K98" s="450">
        <f t="shared" si="17"/>
        <v>1</v>
      </c>
    </row>
    <row r="99" spans="1:11" ht="12.75">
      <c r="A99" s="42"/>
      <c r="B99" s="43"/>
      <c r="C99" s="49" t="s">
        <v>63</v>
      </c>
      <c r="D99" s="50">
        <v>4430</v>
      </c>
      <c r="E99" s="52">
        <f>IF('[1]miasto2004'!E136&gt;0,'[1]miasto2004'!E136,"")</f>
        <v>2692</v>
      </c>
      <c r="F99" s="52">
        <f>IF('[1]miasto2004'!F136&gt;0,'[1]miasto2004'!F136,"")</f>
        <v>2000</v>
      </c>
      <c r="G99" s="52">
        <f>IF('[1]miasto2004'!G136&gt;0,'[1]miasto2004'!G136,"")</f>
        <v>2000</v>
      </c>
      <c r="H99" s="52">
        <f>IF('[1]miasto2004'!H136&gt;0,'[1]miasto2004'!H136,"")</f>
        <v>2000</v>
      </c>
      <c r="I99" s="52">
        <f>IF('[1]miasto2004'!I136&gt;0,'[1]miasto2004'!I136,"")</f>
      </c>
      <c r="J99" s="52">
        <f>IF('[1]miasto2004'!J136&gt;0,'[1]miasto2004'!J136,"")</f>
      </c>
      <c r="K99" s="450">
        <f t="shared" si="17"/>
        <v>0.7429420505200595</v>
      </c>
    </row>
    <row r="100" spans="1:11" ht="24">
      <c r="A100" s="42"/>
      <c r="B100" s="43"/>
      <c r="C100" s="597" t="s">
        <v>125</v>
      </c>
      <c r="D100" s="50">
        <v>4510</v>
      </c>
      <c r="E100" s="52">
        <f>IF('[1]miasto2004'!E137&gt;0,'[1]miasto2004'!E137,"")</f>
      </c>
      <c r="F100" s="52">
        <f>IF('[1]miasto2004'!F137&gt;0,'[1]miasto2004'!F137,"")</f>
        <v>20000</v>
      </c>
      <c r="G100" s="52">
        <f>IF('[1]miasto2004'!G137&gt;0,'[1]miasto2004'!G137,"")</f>
        <v>13000</v>
      </c>
      <c r="H100" s="52">
        <f>IF('[1]miasto2004'!H137&gt;0,'[1]miasto2004'!H137,"")</f>
        <v>13000</v>
      </c>
      <c r="I100" s="52">
        <f>IF('[1]miasto2004'!I137&gt;0,'[1]miasto2004'!I137,"")</f>
      </c>
      <c r="J100" s="52">
        <f>IF('[1]miasto2004'!J137&gt;0,'[1]miasto2004'!J137,"")</f>
      </c>
      <c r="K100" s="450">
        <f t="shared" si="17"/>
      </c>
    </row>
    <row r="101" spans="1:11" ht="18" customHeight="1">
      <c r="A101" s="65"/>
      <c r="B101" s="38">
        <v>70095</v>
      </c>
      <c r="C101" s="39" t="s">
        <v>285</v>
      </c>
      <c r="D101" s="40"/>
      <c r="E101" s="41">
        <f aca="true" t="shared" si="18" ref="E101:J101">IF(SUM(E102,E103,E107:E108)&gt;0,SUM(E102,E103,E107:E108),"")</f>
        <v>100580</v>
      </c>
      <c r="F101" s="41">
        <f t="shared" si="18"/>
        <v>16492</v>
      </c>
      <c r="G101" s="41">
        <f t="shared" si="18"/>
        <v>16492</v>
      </c>
      <c r="H101" s="41">
        <f t="shared" si="18"/>
        <v>16492</v>
      </c>
      <c r="I101" s="41">
        <f t="shared" si="18"/>
      </c>
      <c r="J101" s="41">
        <f t="shared" si="18"/>
      </c>
      <c r="K101" s="450">
        <f t="shared" si="17"/>
        <v>0.1639689799164844</v>
      </c>
    </row>
    <row r="102" spans="1:11" ht="12.75">
      <c r="A102" s="42"/>
      <c r="B102" s="43"/>
      <c r="C102" s="49" t="s">
        <v>308</v>
      </c>
      <c r="D102" s="50">
        <v>4300</v>
      </c>
      <c r="E102" s="52">
        <f>IF('[1]miasto2004'!E139&gt;0,'[1]miasto2004'!E139,"")</f>
      </c>
      <c r="F102" s="52">
        <f>IF('[1]miasto2004'!F139&gt;0,'[1]miasto2004'!F139,"")</f>
      </c>
      <c r="G102" s="52">
        <f>IF('[1]miasto2004'!G139&gt;0,'[1]miasto2004'!G139,"")</f>
      </c>
      <c r="H102" s="52">
        <f>IF('[1]miasto2004'!H139&gt;0,'[1]miasto2004'!H139,"")</f>
      </c>
      <c r="I102" s="52">
        <f>IF('[1]miasto2004'!I139&gt;0,'[1]miasto2004'!I139,"")</f>
      </c>
      <c r="J102" s="52">
        <f>IF('[1]miasto2004'!J139&gt;0,'[1]miasto2004'!J139,"")</f>
      </c>
      <c r="K102" s="450">
        <f t="shared" si="17"/>
      </c>
    </row>
    <row r="103" spans="1:11" s="7" customFormat="1" ht="12.75">
      <c r="A103" s="81"/>
      <c r="B103" s="82"/>
      <c r="C103" s="49" t="s">
        <v>292</v>
      </c>
      <c r="D103" s="50">
        <v>6050</v>
      </c>
      <c r="E103" s="66">
        <f aca="true" t="shared" si="19" ref="E103:J103">IF(SUM(E104:E106)&gt;0,SUM(E104:E106),"")</f>
        <v>100580</v>
      </c>
      <c r="F103" s="66">
        <f t="shared" si="19"/>
      </c>
      <c r="G103" s="66">
        <f t="shared" si="19"/>
      </c>
      <c r="H103" s="66">
        <f t="shared" si="19"/>
      </c>
      <c r="I103" s="66">
        <f t="shared" si="19"/>
      </c>
      <c r="J103" s="66">
        <f t="shared" si="19"/>
      </c>
      <c r="K103" s="450">
        <f t="shared" si="17"/>
      </c>
    </row>
    <row r="104" spans="1:11" ht="12.75">
      <c r="A104" s="42"/>
      <c r="B104" s="43"/>
      <c r="C104" s="76" t="s">
        <v>309</v>
      </c>
      <c r="D104" s="68"/>
      <c r="E104" s="52">
        <f>IF('[1]miasto2004'!E141&gt;0,'[1]miasto2004'!E141,"")</f>
      </c>
      <c r="F104" s="52">
        <f>IF('[1]miasto2004'!F141&gt;0,'[1]miasto2004'!F141,"")</f>
      </c>
      <c r="G104" s="52">
        <f>IF('[1]miasto2004'!G141&gt;0,'[1]miasto2004'!G141,"")</f>
      </c>
      <c r="H104" s="52">
        <f>IF('[1]miasto2004'!H141&gt;0,'[1]miasto2004'!H141,"")</f>
      </c>
      <c r="I104" s="52">
        <f>IF('[1]miasto2004'!I141&gt;0,'[1]miasto2004'!I141,"")</f>
      </c>
      <c r="J104" s="52">
        <f>IF('[1]miasto2004'!J141&gt;0,'[1]miasto2004'!J141,"")</f>
      </c>
      <c r="K104" s="450">
        <f t="shared" si="17"/>
      </c>
    </row>
    <row r="105" spans="1:11" ht="24">
      <c r="A105" s="42"/>
      <c r="B105" s="43"/>
      <c r="C105" s="71" t="s">
        <v>438</v>
      </c>
      <c r="D105" s="68"/>
      <c r="E105" s="52">
        <f>IF('[1]miasto2004'!E142&gt;0,'[1]miasto2004'!E142,"")</f>
        <v>34215</v>
      </c>
      <c r="F105" s="52">
        <f>IF('[1]miasto2004'!F142&gt;0,'[1]miasto2004'!F142,"")</f>
      </c>
      <c r="G105" s="52">
        <f>IF('[1]miasto2004'!G142&gt;0,'[1]miasto2004'!G142,"")</f>
      </c>
      <c r="H105" s="52">
        <f>IF('[1]miasto2004'!H142&gt;0,'[1]miasto2004'!H142,"")</f>
      </c>
      <c r="I105" s="52">
        <f>IF('[1]miasto2004'!I142&gt;0,'[1]miasto2004'!I142,"")</f>
      </c>
      <c r="J105" s="52">
        <f>IF('[1]miasto2004'!J142&gt;0,'[1]miasto2004'!J142,"")</f>
      </c>
      <c r="K105" s="450">
        <f t="shared" si="17"/>
      </c>
    </row>
    <row r="106" spans="1:11" ht="24">
      <c r="A106" s="42"/>
      <c r="B106" s="43"/>
      <c r="C106" s="72" t="s">
        <v>439</v>
      </c>
      <c r="D106" s="73"/>
      <c r="E106" s="52">
        <f>IF('[1]miasto2004'!E143&gt;0,'[1]miasto2004'!E143,"")</f>
        <v>66365</v>
      </c>
      <c r="F106" s="52">
        <f>IF('[1]miasto2004'!F143&gt;0,'[1]miasto2004'!F143,"")</f>
      </c>
      <c r="G106" s="52">
        <f>IF('[1]miasto2004'!G143&gt;0,'[1]miasto2004'!G143,"")</f>
      </c>
      <c r="H106" s="52">
        <f>IF('[1]miasto2004'!H143&gt;0,'[1]miasto2004'!H143,"")</f>
      </c>
      <c r="I106" s="52">
        <f>IF('[1]miasto2004'!I143&gt;0,'[1]miasto2004'!I143,"")</f>
      </c>
      <c r="J106" s="52">
        <f>IF('[1]miasto2004'!J143&gt;0,'[1]miasto2004'!J143,"")</f>
      </c>
      <c r="K106" s="450">
        <f t="shared" si="17"/>
      </c>
    </row>
    <row r="107" spans="1:11" ht="22.5" customHeight="1">
      <c r="A107" s="42"/>
      <c r="B107" s="43"/>
      <c r="C107" s="49" t="s">
        <v>64</v>
      </c>
      <c r="D107" s="50">
        <v>8070</v>
      </c>
      <c r="E107" s="52">
        <f>IF('[1]miasto2004'!E144&gt;0,'[1]miasto2004'!E144,"")</f>
      </c>
      <c r="F107" s="52">
        <f>IF('[1]miasto2004'!F144&gt;0,'[1]miasto2004'!F144,"")</f>
        <v>16492</v>
      </c>
      <c r="G107" s="52">
        <f>IF('[1]miasto2004'!G144&gt;0,'[1]miasto2004'!G144,"")</f>
        <v>16492</v>
      </c>
      <c r="H107" s="52">
        <f>IF('[1]miasto2004'!H144&gt;0,'[1]miasto2004'!H144,"")</f>
        <v>16492</v>
      </c>
      <c r="I107" s="52">
        <f>IF('[1]miasto2004'!I144&gt;0,'[1]miasto2004'!I144,"")</f>
      </c>
      <c r="J107" s="52">
        <f>IF('[1]miasto2004'!J144&gt;0,'[1]miasto2004'!J144,"")</f>
      </c>
      <c r="K107" s="450">
        <f t="shared" si="17"/>
      </c>
    </row>
    <row r="108" spans="1:11" ht="12.75" customHeight="1" thickBot="1">
      <c r="A108" s="42"/>
      <c r="B108" s="43"/>
      <c r="C108" s="49"/>
      <c r="D108" s="50"/>
      <c r="E108" s="52">
        <f>IF('[1]miasto2004'!E145&gt;0,'[1]miasto2004'!E145,"")</f>
      </c>
      <c r="F108" s="52">
        <f>IF('[1]miasto2004'!F145&gt;0,'[1]miasto2004'!F145,"")</f>
      </c>
      <c r="G108" s="52">
        <f>IF('[1]miasto2004'!G145&gt;0,'[1]miasto2004'!G145,"")</f>
      </c>
      <c r="H108" s="52">
        <f>IF('[1]miasto2004'!H145&gt;0,'[1]miasto2004'!H145,"")</f>
      </c>
      <c r="I108" s="52">
        <f>IF('[1]miasto2004'!I145&gt;0,'[1]miasto2004'!I145,"")</f>
      </c>
      <c r="J108" s="52">
        <f>IF('[1]miasto2004'!J145&gt;0,'[1]miasto2004'!J145,"")</f>
      </c>
      <c r="K108" s="450">
        <f t="shared" si="17"/>
      </c>
    </row>
    <row r="109" spans="1:11" ht="21.75" customHeight="1">
      <c r="A109" s="59">
        <v>710</v>
      </c>
      <c r="B109" s="60"/>
      <c r="C109" s="61" t="s">
        <v>310</v>
      </c>
      <c r="D109" s="62"/>
      <c r="E109" s="63">
        <f aca="true" t="shared" si="20" ref="E109:J109">IF(SUM(E110)&gt;0,SUM(E110),"")</f>
        <v>100010</v>
      </c>
      <c r="F109" s="63">
        <f t="shared" si="20"/>
        <v>385000</v>
      </c>
      <c r="G109" s="63">
        <f t="shared" si="20"/>
        <v>255000</v>
      </c>
      <c r="H109" s="63">
        <f t="shared" si="20"/>
        <v>255000</v>
      </c>
      <c r="I109" s="63">
        <f t="shared" si="20"/>
      </c>
      <c r="J109" s="63">
        <f t="shared" si="20"/>
      </c>
      <c r="K109" s="450">
        <f t="shared" si="17"/>
        <v>2.54974502549745</v>
      </c>
    </row>
    <row r="110" spans="1:11" ht="17.25" customHeight="1">
      <c r="A110" s="65"/>
      <c r="B110" s="38">
        <v>71004</v>
      </c>
      <c r="C110" s="39" t="s">
        <v>311</v>
      </c>
      <c r="D110" s="40"/>
      <c r="E110" s="41">
        <f aca="true" t="shared" si="21" ref="E110:J110">IF(SUM(E111:E114)&gt;0,SUM(E111:E114),"")</f>
        <v>100010</v>
      </c>
      <c r="F110" s="41">
        <f t="shared" si="21"/>
        <v>385000</v>
      </c>
      <c r="G110" s="41">
        <f t="shared" si="21"/>
        <v>255000</v>
      </c>
      <c r="H110" s="41">
        <f t="shared" si="21"/>
        <v>255000</v>
      </c>
      <c r="I110" s="41">
        <f t="shared" si="21"/>
      </c>
      <c r="J110" s="41">
        <f t="shared" si="21"/>
      </c>
      <c r="K110" s="450">
        <f t="shared" si="17"/>
        <v>2.54974502549745</v>
      </c>
    </row>
    <row r="111" spans="1:11" ht="12.75">
      <c r="A111" s="42"/>
      <c r="B111" s="43"/>
      <c r="C111" s="49" t="s">
        <v>280</v>
      </c>
      <c r="D111" s="50">
        <v>4300</v>
      </c>
      <c r="E111" s="52">
        <f>IF('[1]miasto2004'!E148&gt;0,'[1]miasto2004'!E148,"")</f>
        <v>100010</v>
      </c>
      <c r="F111" s="52">
        <f>IF('[1]miasto2004'!F148&gt;0,'[1]miasto2004'!F148,"")</f>
        <v>355000</v>
      </c>
      <c r="G111" s="52">
        <f>IF('[1]miasto2004'!G148&gt;0,'[1]miasto2004'!G148,"")</f>
        <v>225000</v>
      </c>
      <c r="H111" s="52">
        <f>IF('[1]miasto2004'!H148&gt;0,'[1]miasto2004'!H148,"")</f>
        <v>225000</v>
      </c>
      <c r="I111" s="52">
        <f>IF('[1]miasto2004'!I148&gt;0,'[1]miasto2004'!I148,"")</f>
      </c>
      <c r="J111" s="52">
        <f>IF('[1]miasto2004'!J148&gt;0,'[1]miasto2004'!J148,"")</f>
      </c>
      <c r="K111" s="450">
        <f t="shared" si="17"/>
        <v>2.2497750224977504</v>
      </c>
    </row>
    <row r="112" spans="1:11" ht="24">
      <c r="A112" s="42"/>
      <c r="B112" s="43"/>
      <c r="C112" s="49" t="s">
        <v>65</v>
      </c>
      <c r="D112" s="50">
        <v>3030</v>
      </c>
      <c r="E112" s="52">
        <f>IF('[1]miasto2004'!E149&gt;0,'[1]miasto2004'!E149,"")</f>
      </c>
      <c r="F112" s="52">
        <f>IF('[1]miasto2004'!F149&gt;0,'[1]miasto2004'!F149,"")</f>
        <v>25000</v>
      </c>
      <c r="G112" s="52">
        <f>IF('[1]miasto2004'!G149&gt;0,'[1]miasto2004'!G149,"")</f>
        <v>25000</v>
      </c>
      <c r="H112" s="52">
        <f>IF('[1]miasto2004'!H149&gt;0,'[1]miasto2004'!H149,"")</f>
        <v>25000</v>
      </c>
      <c r="I112" s="52">
        <f>IF('[1]miasto2004'!I149&gt;0,'[1]miasto2004'!I149,"")</f>
      </c>
      <c r="J112" s="52">
        <f>IF('[1]miasto2004'!J149&gt;0,'[1]miasto2004'!J149,"")</f>
      </c>
      <c r="K112" s="450">
        <f t="shared" si="17"/>
      </c>
    </row>
    <row r="113" spans="1:11" ht="12.75">
      <c r="A113" s="42"/>
      <c r="B113" s="43"/>
      <c r="C113" s="49" t="s">
        <v>276</v>
      </c>
      <c r="D113" s="50">
        <v>4110</v>
      </c>
      <c r="E113" s="52"/>
      <c r="F113" s="52">
        <f>IF('[1]miasto2004'!F150&gt;0,'[1]miasto2004'!F150,"")</f>
        <v>4500</v>
      </c>
      <c r="G113" s="52">
        <f>IF('[1]miasto2004'!G150&gt;0,'[1]miasto2004'!G150,"")</f>
        <v>4500</v>
      </c>
      <c r="H113" s="52">
        <f>IF('[1]miasto2004'!H150&gt;0,'[1]miasto2004'!H150,"")</f>
        <v>4500</v>
      </c>
      <c r="I113" s="52"/>
      <c r="J113" s="52"/>
      <c r="K113" s="450">
        <f t="shared" si="17"/>
      </c>
    </row>
    <row r="114" spans="1:11" ht="13.5" thickBot="1">
      <c r="A114" s="42"/>
      <c r="B114" s="43"/>
      <c r="C114" s="49" t="s">
        <v>319</v>
      </c>
      <c r="D114" s="50">
        <v>4120</v>
      </c>
      <c r="E114" s="52">
        <f>IF('[1]miasto2004'!E151&gt;0,'[1]miasto2004'!E151,"")</f>
      </c>
      <c r="F114" s="52">
        <f>IF('[1]miasto2004'!F151&gt;0,'[1]miasto2004'!F151,"")</f>
        <v>500</v>
      </c>
      <c r="G114" s="52">
        <f>IF('[1]miasto2004'!G151&gt;0,'[1]miasto2004'!G151,"")</f>
        <v>500</v>
      </c>
      <c r="H114" s="52">
        <f>IF('[1]miasto2004'!H151&gt;0,'[1]miasto2004'!H151,"")</f>
        <v>500</v>
      </c>
      <c r="I114" s="52">
        <f>IF('[1]miasto2004'!I151&gt;0,'[1]miasto2004'!I151,"")</f>
      </c>
      <c r="J114" s="52">
        <f>IF('[1]miasto2004'!J151&gt;0,'[1]miasto2004'!J151,"")</f>
      </c>
      <c r="K114" s="450">
        <f t="shared" si="17"/>
      </c>
    </row>
    <row r="115" spans="1:11" ht="21" customHeight="1">
      <c r="A115" s="59">
        <v>750</v>
      </c>
      <c r="B115" s="60"/>
      <c r="C115" s="61" t="s">
        <v>317</v>
      </c>
      <c r="D115" s="62"/>
      <c r="E115" s="63">
        <f aca="true" t="shared" si="22" ref="E115:J115">IF(SUM(E116,E130,E138,E156)&gt;0,SUM(E116,E130,E138,E156),"")</f>
        <v>7419630</v>
      </c>
      <c r="F115" s="63">
        <f t="shared" si="22"/>
        <v>9441895</v>
      </c>
      <c r="G115" s="63">
        <f t="shared" si="22"/>
        <v>9155376</v>
      </c>
      <c r="H115" s="63">
        <f t="shared" si="22"/>
        <v>8677376</v>
      </c>
      <c r="I115" s="63">
        <f t="shared" si="22"/>
      </c>
      <c r="J115" s="63">
        <f t="shared" si="22"/>
        <v>478000</v>
      </c>
      <c r="K115" s="450">
        <f t="shared" si="17"/>
        <v>1.2339396978016424</v>
      </c>
    </row>
    <row r="116" spans="1:11" s="4" customFormat="1" ht="18" customHeight="1">
      <c r="A116" s="48"/>
      <c r="B116" s="38">
        <v>75011</v>
      </c>
      <c r="C116" s="39" t="s">
        <v>318</v>
      </c>
      <c r="D116" s="40"/>
      <c r="E116" s="41">
        <f aca="true" t="shared" si="23" ref="E116:J116">IF(SUM(E117:E129)&gt;0,SUM(E117:E129),"")</f>
        <v>606394</v>
      </c>
      <c r="F116" s="41">
        <f t="shared" si="23"/>
        <v>583519</v>
      </c>
      <c r="G116" s="41">
        <f t="shared" si="23"/>
        <v>583519</v>
      </c>
      <c r="H116" s="41">
        <f t="shared" si="23"/>
        <v>105519</v>
      </c>
      <c r="I116" s="41">
        <f t="shared" si="23"/>
      </c>
      <c r="J116" s="41">
        <f t="shared" si="23"/>
        <v>478000</v>
      </c>
      <c r="K116" s="450">
        <f t="shared" si="17"/>
        <v>0.9622770014215181</v>
      </c>
    </row>
    <row r="117" spans="1:11" ht="12.75">
      <c r="A117" s="42"/>
      <c r="B117" s="43"/>
      <c r="C117" s="49" t="s">
        <v>481</v>
      </c>
      <c r="D117" s="50">
        <v>3020</v>
      </c>
      <c r="E117" s="52">
        <f>IF('[1]miasto2004'!E174&gt;0,'[1]miasto2004'!E174,"")</f>
      </c>
      <c r="F117" s="52">
        <f>IF('[1]miasto2004'!F174&gt;0,'[1]miasto2004'!F174,"")</f>
        <v>5100</v>
      </c>
      <c r="G117" s="52">
        <f>IF('[1]miasto2004'!G174&gt;0,'[1]miasto2004'!G174,"")</f>
        <v>5100</v>
      </c>
      <c r="H117" s="52">
        <f>IF('[1]miasto2004'!H174&gt;0,'[1]miasto2004'!H174,"")</f>
        <v>5100</v>
      </c>
      <c r="I117" s="52"/>
      <c r="J117" s="52"/>
      <c r="K117" s="450">
        <f t="shared" si="17"/>
      </c>
    </row>
    <row r="118" spans="1:11" ht="12.75">
      <c r="A118" s="42"/>
      <c r="B118" s="43"/>
      <c r="C118" s="49" t="s">
        <v>274</v>
      </c>
      <c r="D118" s="50">
        <v>4010</v>
      </c>
      <c r="E118" s="52">
        <v>423694</v>
      </c>
      <c r="F118" s="52">
        <v>425594</v>
      </c>
      <c r="G118" s="52">
        <v>425594</v>
      </c>
      <c r="H118" s="52">
        <f>IF('[1]miasto2004'!H175&gt;0,'[1]miasto2004'!H175,"")</f>
        <v>67594</v>
      </c>
      <c r="I118" s="52"/>
      <c r="J118" s="52">
        <v>358000</v>
      </c>
      <c r="K118" s="450">
        <f t="shared" si="17"/>
        <v>1.0044843684357108</v>
      </c>
    </row>
    <row r="119" spans="1:11" ht="12.75">
      <c r="A119" s="42"/>
      <c r="B119" s="43"/>
      <c r="C119" s="49" t="s">
        <v>203</v>
      </c>
      <c r="D119" s="50">
        <v>4040</v>
      </c>
      <c r="E119" s="52">
        <v>30000</v>
      </c>
      <c r="F119" s="52">
        <v>33654</v>
      </c>
      <c r="G119" s="52">
        <v>33654</v>
      </c>
      <c r="H119" s="52">
        <f>IF('[1]miasto2004'!H176&gt;0,'[1]miasto2004'!H176,"")</f>
        <v>3654</v>
      </c>
      <c r="I119" s="52"/>
      <c r="J119" s="52">
        <v>30000</v>
      </c>
      <c r="K119" s="450">
        <f t="shared" si="17"/>
        <v>1.1218</v>
      </c>
    </row>
    <row r="120" spans="1:11" ht="12.75">
      <c r="A120" s="42"/>
      <c r="B120" s="43"/>
      <c r="C120" s="49" t="s">
        <v>276</v>
      </c>
      <c r="D120" s="50">
        <v>4110</v>
      </c>
      <c r="E120" s="52">
        <v>79330</v>
      </c>
      <c r="F120" s="52">
        <v>79718</v>
      </c>
      <c r="G120" s="52">
        <v>79718</v>
      </c>
      <c r="H120" s="52">
        <f>IF('[1]miasto2004'!H177&gt;0,'[1]miasto2004'!H177,"")</f>
        <v>13718</v>
      </c>
      <c r="I120" s="52"/>
      <c r="J120" s="52">
        <v>66000</v>
      </c>
      <c r="K120" s="450">
        <f t="shared" si="17"/>
        <v>1.0048909618051178</v>
      </c>
    </row>
    <row r="121" spans="1:11" ht="12.75">
      <c r="A121" s="42"/>
      <c r="B121" s="43"/>
      <c r="C121" s="49" t="s">
        <v>319</v>
      </c>
      <c r="D121" s="50">
        <v>4120</v>
      </c>
      <c r="E121" s="52">
        <v>11320</v>
      </c>
      <c r="F121" s="52">
        <v>11679</v>
      </c>
      <c r="G121" s="52">
        <v>11679</v>
      </c>
      <c r="H121" s="52">
        <f>IF('[1]miasto2004'!H178&gt;0,'[1]miasto2004'!H178,"")</f>
        <v>3679</v>
      </c>
      <c r="I121" s="52"/>
      <c r="J121" s="52">
        <v>8000</v>
      </c>
      <c r="K121" s="450">
        <f t="shared" si="17"/>
        <v>1.031713780918728</v>
      </c>
    </row>
    <row r="122" spans="1:11" ht="12.75">
      <c r="A122" s="42"/>
      <c r="B122" s="43"/>
      <c r="C122" s="49" t="s">
        <v>277</v>
      </c>
      <c r="D122" s="50">
        <v>4210</v>
      </c>
      <c r="E122" s="52">
        <f>IF('[1]miasto2004'!E179&gt;0,'[1]miasto2004'!E179,"")</f>
        <v>23200</v>
      </c>
      <c r="F122" s="52">
        <v>12250</v>
      </c>
      <c r="G122" s="52">
        <v>12250</v>
      </c>
      <c r="H122" s="52">
        <f>IF('[1]miasto2004'!H179&gt;0,'[1]miasto2004'!H179,"")</f>
        <v>3250</v>
      </c>
      <c r="I122" s="52"/>
      <c r="J122" s="52">
        <v>9000</v>
      </c>
      <c r="K122" s="450">
        <f t="shared" si="17"/>
        <v>0.5280172413793104</v>
      </c>
    </row>
    <row r="123" spans="1:11" ht="12.75">
      <c r="A123" s="42"/>
      <c r="B123" s="43"/>
      <c r="C123" s="49" t="s">
        <v>280</v>
      </c>
      <c r="D123" s="50">
        <v>4300</v>
      </c>
      <c r="E123" s="52">
        <v>26010</v>
      </c>
      <c r="F123" s="52">
        <v>10100</v>
      </c>
      <c r="G123" s="52">
        <v>10100</v>
      </c>
      <c r="H123" s="52">
        <f>IF('[1]miasto2004'!H180&gt;0,'[1]miasto2004'!H180,"")</f>
        <v>3100</v>
      </c>
      <c r="I123" s="52"/>
      <c r="J123" s="52">
        <v>7000</v>
      </c>
      <c r="K123" s="450">
        <f t="shared" si="17"/>
        <v>0.3883121876201461</v>
      </c>
    </row>
    <row r="124" spans="1:11" ht="12.75">
      <c r="A124" s="42"/>
      <c r="B124" s="43"/>
      <c r="C124" s="49" t="s">
        <v>281</v>
      </c>
      <c r="D124" s="50">
        <v>4410</v>
      </c>
      <c r="E124" s="52">
        <f>IF('[1]miasto2004'!E181&gt;0,'[1]miasto2004'!E181,"")</f>
        <v>2300</v>
      </c>
      <c r="F124" s="52">
        <v>500</v>
      </c>
      <c r="G124" s="52">
        <v>500</v>
      </c>
      <c r="H124" s="52">
        <f>IF('[1]miasto2004'!H181&gt;0,'[1]miasto2004'!H181,"")</f>
        <v>500</v>
      </c>
      <c r="I124" s="52"/>
      <c r="J124" s="52"/>
      <c r="K124" s="450">
        <f t="shared" si="17"/>
        <v>0.21739130434782608</v>
      </c>
    </row>
    <row r="125" spans="1:11" ht="12.75">
      <c r="A125" s="42"/>
      <c r="B125" s="43"/>
      <c r="C125" s="49" t="s">
        <v>283</v>
      </c>
      <c r="D125" s="50">
        <v>4440</v>
      </c>
      <c r="E125" s="52">
        <v>10540</v>
      </c>
      <c r="F125" s="52">
        <v>1824</v>
      </c>
      <c r="G125" s="52">
        <v>1824</v>
      </c>
      <c r="H125" s="52">
        <f>IF('[1]miasto2004'!H182&gt;0,'[1]miasto2004'!H182,"")</f>
        <v>1824</v>
      </c>
      <c r="I125" s="52"/>
      <c r="J125" s="52"/>
      <c r="K125" s="450">
        <f t="shared" si="17"/>
        <v>0.1730550284629981</v>
      </c>
    </row>
    <row r="126" spans="1:11" ht="12.75">
      <c r="A126" s="42"/>
      <c r="B126" s="43"/>
      <c r="C126" s="49" t="s">
        <v>320</v>
      </c>
      <c r="D126" s="50">
        <v>4530</v>
      </c>
      <c r="E126" s="52">
        <f>IF('[1]miasto2004'!E183&gt;0,'[1]miasto2004'!E183,"")</f>
      </c>
      <c r="F126" s="52">
        <f>IF('[1]miasto2004'!F183&gt;0,'[1]miasto2004'!F183,"")</f>
        <v>3100</v>
      </c>
      <c r="G126" s="52">
        <f>IF('[1]miasto2004'!G183&gt;0,'[1]miasto2004'!G183,"")</f>
        <v>3100</v>
      </c>
      <c r="H126" s="52">
        <f>IF('[1]miasto2004'!H183&gt;0,'[1]miasto2004'!H183,"")</f>
        <v>3100</v>
      </c>
      <c r="I126" s="52"/>
      <c r="J126" s="52"/>
      <c r="K126" s="450">
        <f t="shared" si="17"/>
      </c>
    </row>
    <row r="127" spans="1:11" ht="12.75">
      <c r="A127" s="42"/>
      <c r="B127" s="43"/>
      <c r="C127" s="49"/>
      <c r="D127" s="50"/>
      <c r="E127" s="52">
        <f>IF('[1]miasto2004'!E184&gt;0,'[1]miasto2004'!E184,"")</f>
      </c>
      <c r="F127" s="52">
        <f>IF('[1]miasto2004'!F184&gt;0,'[1]miasto2004'!F184,"")</f>
      </c>
      <c r="G127" s="52">
        <f>IF('[1]miasto2004'!G184&gt;0,'[1]miasto2004'!G184,"")</f>
      </c>
      <c r="H127" s="52">
        <f>IF('[1]miasto2004'!H184&gt;0,'[1]miasto2004'!H184,"")</f>
      </c>
      <c r="I127" s="52"/>
      <c r="J127" s="52">
        <f>G127</f>
      </c>
      <c r="K127" s="450">
        <f t="shared" si="17"/>
      </c>
    </row>
    <row r="128" spans="1:11" ht="12.75">
      <c r="A128" s="42"/>
      <c r="B128" s="43"/>
      <c r="C128" s="163"/>
      <c r="D128" s="83"/>
      <c r="E128" s="52">
        <f>IF('[1]miasto2004'!E185&gt;0,'[1]miasto2004'!E185,"")</f>
      </c>
      <c r="F128" s="52">
        <f>IF('[1]miasto2004'!F185&gt;0,'[1]miasto2004'!F185,"")</f>
      </c>
      <c r="G128" s="52">
        <f>IF('[1]miasto2004'!G185&gt;0,'[1]miasto2004'!G185,"")</f>
      </c>
      <c r="H128" s="52">
        <f>IF('[1]miasto2004'!H185&gt;0,'[1]miasto2004'!H185,"")</f>
      </c>
      <c r="I128" s="118"/>
      <c r="J128" s="118">
        <f>G128</f>
      </c>
      <c r="K128" s="450">
        <f t="shared" si="17"/>
      </c>
    </row>
    <row r="129" spans="1:11" ht="13.5" thickBot="1">
      <c r="A129" s="164"/>
      <c r="B129" s="165"/>
      <c r="C129" s="55"/>
      <c r="D129" s="56"/>
      <c r="E129" s="58">
        <f>IF('[1]miasto2004'!E186&gt;0,'[1]miasto2004'!E186,"")</f>
      </c>
      <c r="F129" s="58">
        <f>IF('[1]miasto2004'!F186&gt;0,'[1]miasto2004'!F186,"")</f>
      </c>
      <c r="G129" s="58">
        <f>IF('[1]miasto2004'!G186&gt;0,'[1]miasto2004'!G186,"")</f>
      </c>
      <c r="H129" s="58">
        <f>IF('[1]miasto2004'!H186&gt;0,'[1]miasto2004'!H186,"")</f>
      </c>
      <c r="I129" s="58"/>
      <c r="J129" s="58"/>
      <c r="K129" s="450">
        <f t="shared" si="17"/>
      </c>
    </row>
    <row r="130" spans="1:11" s="4" customFormat="1" ht="18" customHeight="1">
      <c r="A130" s="48"/>
      <c r="B130" s="86">
        <v>75022</v>
      </c>
      <c r="C130" s="87" t="s">
        <v>507</v>
      </c>
      <c r="D130" s="88"/>
      <c r="E130" s="89">
        <f aca="true" t="shared" si="24" ref="E130:J130">IF(SUM(E131:E137)&gt;0,SUM(E131:E137),"")</f>
        <v>320235</v>
      </c>
      <c r="F130" s="89">
        <f t="shared" si="24"/>
        <v>317158</v>
      </c>
      <c r="G130" s="89">
        <f t="shared" si="24"/>
        <v>317158</v>
      </c>
      <c r="H130" s="89">
        <f t="shared" si="24"/>
        <v>317158</v>
      </c>
      <c r="I130" s="89">
        <f t="shared" si="24"/>
      </c>
      <c r="J130" s="89">
        <f t="shared" si="24"/>
      </c>
      <c r="K130" s="450">
        <f t="shared" si="17"/>
        <v>0.9903914312926445</v>
      </c>
    </row>
    <row r="131" spans="1:11" ht="12.75">
      <c r="A131" s="42"/>
      <c r="B131" s="43"/>
      <c r="C131" s="49" t="s">
        <v>312</v>
      </c>
      <c r="D131" s="50">
        <v>3030</v>
      </c>
      <c r="E131" s="52">
        <f>IF('[1]miasto2004'!E200&gt;0,'[1]miasto2004'!E200,"")</f>
        <v>306200</v>
      </c>
      <c r="F131" s="52">
        <f>IF('[1]miasto2004'!F200&gt;0,'[1]miasto2004'!F200,"")</f>
        <v>303050</v>
      </c>
      <c r="G131" s="52">
        <f>IF('[1]miasto2004'!G200&gt;0,'[1]miasto2004'!G200,"")</f>
        <v>303050</v>
      </c>
      <c r="H131" s="52">
        <f>IF('[1]miasto2004'!H200&gt;0,'[1]miasto2004'!H200,"")</f>
        <v>303050</v>
      </c>
      <c r="I131" s="52">
        <f>IF('[1]miasto2004'!I200&gt;0,'[1]miasto2004'!I200,"")</f>
      </c>
      <c r="J131" s="52">
        <f>IF('[1]miasto2004'!J200&gt;0,'[1]miasto2004'!J200,"")</f>
      </c>
      <c r="K131" s="450">
        <f t="shared" si="17"/>
        <v>0.989712606139778</v>
      </c>
    </row>
    <row r="132" spans="1:11" ht="12.75">
      <c r="A132" s="42"/>
      <c r="B132" s="43"/>
      <c r="C132" s="49" t="s">
        <v>277</v>
      </c>
      <c r="D132" s="50">
        <v>4210</v>
      </c>
      <c r="E132" s="52">
        <f>IF('[1]miasto2004'!E201&gt;0,'[1]miasto2004'!E201,"")</f>
        <v>5000</v>
      </c>
      <c r="F132" s="52">
        <f>IF('[1]miasto2004'!F201&gt;0,'[1]miasto2004'!F201,"")</f>
        <v>3135</v>
      </c>
      <c r="G132" s="52">
        <f>IF('[1]miasto2004'!G201&gt;0,'[1]miasto2004'!G201,"")</f>
        <v>3135</v>
      </c>
      <c r="H132" s="52">
        <f>IF('[1]miasto2004'!H201&gt;0,'[1]miasto2004'!H201,"")</f>
        <v>3135</v>
      </c>
      <c r="I132" s="52">
        <f>IF('[1]miasto2004'!I201&gt;0,'[1]miasto2004'!I201,"")</f>
      </c>
      <c r="J132" s="52">
        <f>IF('[1]miasto2004'!J201&gt;0,'[1]miasto2004'!J201,"")</f>
      </c>
      <c r="K132" s="450">
        <f t="shared" si="17"/>
        <v>0.627</v>
      </c>
    </row>
    <row r="133" spans="1:11" ht="12.75">
      <c r="A133" s="42"/>
      <c r="B133" s="43"/>
      <c r="C133" s="49" t="s">
        <v>280</v>
      </c>
      <c r="D133" s="50">
        <v>4300</v>
      </c>
      <c r="E133" s="52">
        <f>IF('[1]miasto2004'!E202&gt;0,'[1]miasto2004'!E202,"")</f>
        <v>5500</v>
      </c>
      <c r="F133" s="52">
        <f>IF('[1]miasto2004'!F202&gt;0,'[1]miasto2004'!F202,"")</f>
        <v>7838</v>
      </c>
      <c r="G133" s="52">
        <f>IF('[1]miasto2004'!G202&gt;0,'[1]miasto2004'!G202,"")</f>
        <v>7838</v>
      </c>
      <c r="H133" s="52">
        <f>IF('[1]miasto2004'!H202&gt;0,'[1]miasto2004'!H202,"")</f>
        <v>7838</v>
      </c>
      <c r="I133" s="52">
        <f>IF('[1]miasto2004'!I202&gt;0,'[1]miasto2004'!I202,"")</f>
      </c>
      <c r="J133" s="52">
        <f>IF('[1]miasto2004'!J202&gt;0,'[1]miasto2004'!J202,"")</f>
      </c>
      <c r="K133" s="450">
        <f t="shared" si="17"/>
        <v>1.4250909090909092</v>
      </c>
    </row>
    <row r="134" spans="1:11" ht="12.75">
      <c r="A134" s="42"/>
      <c r="B134" s="43"/>
      <c r="C134" s="49" t="s">
        <v>321</v>
      </c>
      <c r="D134" s="50">
        <v>4410</v>
      </c>
      <c r="E134" s="52">
        <f>IF('[1]miasto2004'!E203&gt;0,'[1]miasto2004'!E203,"")</f>
        <v>3535</v>
      </c>
      <c r="F134" s="52">
        <f>IF('[1]miasto2004'!F203&gt;0,'[1]miasto2004'!F203,"")</f>
        <v>3135</v>
      </c>
      <c r="G134" s="52">
        <f>IF('[1]miasto2004'!G203&gt;0,'[1]miasto2004'!G203,"")</f>
        <v>3135</v>
      </c>
      <c r="H134" s="52">
        <f>IF('[1]miasto2004'!H203&gt;0,'[1]miasto2004'!H203,"")</f>
        <v>3135</v>
      </c>
      <c r="I134" s="52">
        <f>IF('[1]miasto2004'!I203&gt;0,'[1]miasto2004'!I203,"")</f>
      </c>
      <c r="J134" s="52">
        <f>IF('[1]miasto2004'!J203&gt;0,'[1]miasto2004'!J203,"")</f>
      </c>
      <c r="K134" s="450">
        <f t="shared" si="17"/>
        <v>0.8868458274398868</v>
      </c>
    </row>
    <row r="135" spans="1:11" ht="12.75">
      <c r="A135" s="42"/>
      <c r="B135" s="43"/>
      <c r="C135" s="49"/>
      <c r="D135" s="50"/>
      <c r="E135" s="52">
        <f>IF('[1]miasto2004'!E204&gt;0,'[1]miasto2004'!E204,"")</f>
      </c>
      <c r="F135" s="52">
        <f>IF('[1]miasto2004'!F204&gt;0,'[1]miasto2004'!F204,"")</f>
      </c>
      <c r="G135" s="52">
        <f>IF('[1]miasto2004'!G204&gt;0,'[1]miasto2004'!G204,"")</f>
      </c>
      <c r="H135" s="52">
        <f>IF('[1]miasto2004'!H204&gt;0,'[1]miasto2004'!H204,"")</f>
      </c>
      <c r="I135" s="52">
        <f>IF('[1]miasto2004'!I204&gt;0,'[1]miasto2004'!I204,"")</f>
      </c>
      <c r="J135" s="52">
        <f>IF('[1]miasto2004'!J204&gt;0,'[1]miasto2004'!J204,"")</f>
      </c>
      <c r="K135" s="450">
        <f t="shared" si="17"/>
      </c>
    </row>
    <row r="136" spans="1:11" ht="12.75">
      <c r="A136" s="42"/>
      <c r="B136" s="43"/>
      <c r="C136" s="163"/>
      <c r="D136" s="83"/>
      <c r="E136" s="118">
        <f>IF('[1]miasto2004'!E205&gt;0,'[1]miasto2004'!E205,"")</f>
      </c>
      <c r="F136" s="118">
        <f>IF('[1]miasto2004'!F205&gt;0,'[1]miasto2004'!F205,"")</f>
      </c>
      <c r="G136" s="118">
        <f>IF('[1]miasto2004'!G205&gt;0,'[1]miasto2004'!G205,"")</f>
      </c>
      <c r="H136" s="118">
        <f>IF('[1]miasto2004'!H205&gt;0,'[1]miasto2004'!H205,"")</f>
      </c>
      <c r="I136" s="118">
        <f>IF('[1]miasto2004'!I205&gt;0,'[1]miasto2004'!I205,"")</f>
      </c>
      <c r="J136" s="118">
        <f>IF('[1]miasto2004'!J205&gt;0,'[1]miasto2004'!J205,"")</f>
      </c>
      <c r="K136" s="450">
        <f t="shared" si="17"/>
      </c>
    </row>
    <row r="137" spans="1:11" ht="13.5" thickBot="1">
      <c r="A137" s="164"/>
      <c r="B137" s="165"/>
      <c r="C137" s="55"/>
      <c r="D137" s="56"/>
      <c r="E137" s="58">
        <f>IF('[1]miasto2004'!E206&gt;0,'[1]miasto2004'!E206,"")</f>
      </c>
      <c r="F137" s="58">
        <f>IF('[1]miasto2004'!F206&gt;0,'[1]miasto2004'!F206,"")</f>
      </c>
      <c r="G137" s="58">
        <f>IF('[1]miasto2004'!G206&gt;0,'[1]miasto2004'!G206,"")</f>
      </c>
      <c r="H137" s="58">
        <f>IF('[1]miasto2004'!H206&gt;0,'[1]miasto2004'!H206,"")</f>
      </c>
      <c r="I137" s="58">
        <f>IF('[1]miasto2004'!I206&gt;0,'[1]miasto2004'!I206,"")</f>
      </c>
      <c r="J137" s="58">
        <f>IF('[1]miasto2004'!J206&gt;0,'[1]miasto2004'!J206,"")</f>
      </c>
      <c r="K137" s="450">
        <f t="shared" si="17"/>
      </c>
    </row>
    <row r="138" spans="1:11" s="4" customFormat="1" ht="18" customHeight="1">
      <c r="A138" s="48"/>
      <c r="B138" s="86">
        <v>75023</v>
      </c>
      <c r="C138" s="87" t="s">
        <v>467</v>
      </c>
      <c r="D138" s="88"/>
      <c r="E138" s="89">
        <f aca="true" t="shared" si="25" ref="E138:J138">IF(SUM(E139:E155)&gt;0,SUM(E139:E155),"")</f>
        <v>6349221</v>
      </c>
      <c r="F138" s="89">
        <f t="shared" si="25"/>
        <v>8283783</v>
      </c>
      <c r="G138" s="89">
        <f t="shared" si="25"/>
        <v>7997264</v>
      </c>
      <c r="H138" s="89">
        <f t="shared" si="25"/>
        <v>7997264</v>
      </c>
      <c r="I138" s="89">
        <f t="shared" si="25"/>
      </c>
      <c r="J138" s="89">
        <f t="shared" si="25"/>
      </c>
      <c r="K138" s="450">
        <f t="shared" si="17"/>
        <v>1.2595661735510546</v>
      </c>
    </row>
    <row r="139" spans="1:11" ht="12.75">
      <c r="A139" s="42"/>
      <c r="B139" s="43"/>
      <c r="C139" s="49" t="s">
        <v>481</v>
      </c>
      <c r="D139" s="50">
        <v>3020</v>
      </c>
      <c r="E139" s="118">
        <f>IF('[1]miasto2004'!E208&gt;0,'[1]miasto2004'!E208,"")</f>
        <v>3500</v>
      </c>
      <c r="F139" s="118">
        <f>IF('[1]miasto2004'!F208&gt;0,'[1]miasto2004'!F208,"")</f>
        <v>3000</v>
      </c>
      <c r="G139" s="118">
        <f>IF('[1]miasto2004'!G208&gt;0,'[1]miasto2004'!G208,"")</f>
        <v>3000</v>
      </c>
      <c r="H139" s="118">
        <f>IF('[1]miasto2004'!H208&gt;0,'[1]miasto2004'!H208,"")</f>
        <v>3000</v>
      </c>
      <c r="I139" s="118">
        <f>IF('[1]miasto2004'!I208&gt;0,'[1]miasto2004'!I208,"")</f>
      </c>
      <c r="J139" s="52"/>
      <c r="K139" s="450">
        <f t="shared" si="17"/>
        <v>0.8571428571428571</v>
      </c>
    </row>
    <row r="140" spans="1:11" ht="12.75">
      <c r="A140" s="42"/>
      <c r="B140" s="43"/>
      <c r="C140" s="49" t="s">
        <v>274</v>
      </c>
      <c r="D140" s="50">
        <v>4010</v>
      </c>
      <c r="E140" s="52">
        <f>IF('[1]miasto2004'!E209&gt;0,'[1]miasto2004'!E209,"")</f>
        <v>4124618</v>
      </c>
      <c r="F140" s="52">
        <f>IF('[1]miasto2004'!F209&gt;0,'[1]miasto2004'!F209,"")</f>
        <v>4680020</v>
      </c>
      <c r="G140" s="52">
        <f>IF('[1]miasto2004'!G209&gt;0,'[1]miasto2004'!G209,"")</f>
        <v>4459765</v>
      </c>
      <c r="H140" s="52">
        <f>IF('[1]miasto2004'!H209&gt;0,'[1]miasto2004'!H209,"")</f>
        <v>4459765</v>
      </c>
      <c r="I140" s="52">
        <f>IF('[1]miasto2004'!I209&gt;0,'[1]miasto2004'!I209,"")</f>
      </c>
      <c r="J140" s="52">
        <f>IF('[1]miasto2004'!J209&gt;0,'[1]miasto2004'!J209,"")</f>
      </c>
      <c r="K140" s="450">
        <f t="shared" si="17"/>
        <v>1.0812552823073556</v>
      </c>
    </row>
    <row r="141" spans="1:11" ht="12.75">
      <c r="A141" s="42"/>
      <c r="B141" s="43"/>
      <c r="C141" s="49" t="s">
        <v>66</v>
      </c>
      <c r="D141" s="50">
        <v>4040</v>
      </c>
      <c r="E141" s="158">
        <f>IF('[1]miasto2004'!E210&gt;0,'[1]miasto2004'!E210,"")</f>
        <v>274952</v>
      </c>
      <c r="F141" s="158">
        <f>IF('[1]miasto2004'!F210&gt;0,'[1]miasto2004'!F210,"")</f>
        <v>335750</v>
      </c>
      <c r="G141" s="158">
        <f>IF('[1]miasto2004'!G210&gt;0,'[1]miasto2004'!G210,"")</f>
        <v>335750</v>
      </c>
      <c r="H141" s="158">
        <f>IF('[1]miasto2004'!H210&gt;0,'[1]miasto2004'!H210,"")</f>
        <v>335750</v>
      </c>
      <c r="I141" s="158">
        <f>IF('[1]miasto2004'!I210&gt;0,'[1]miasto2004'!I210,"")</f>
      </c>
      <c r="J141" s="158">
        <f>IF('[1]miasto2004'!J210&gt;0,'[1]miasto2004'!J210,"")</f>
      </c>
      <c r="K141" s="450">
        <f t="shared" si="17"/>
        <v>1.2211222322441735</v>
      </c>
    </row>
    <row r="142" spans="1:11" ht="12.75">
      <c r="A142" s="42"/>
      <c r="B142" s="43"/>
      <c r="C142" s="49" t="s">
        <v>276</v>
      </c>
      <c r="D142" s="50">
        <v>4110</v>
      </c>
      <c r="E142" s="52">
        <f>IF('[1]miasto2004'!E211&gt;0,'[1]miasto2004'!E211,"")</f>
        <v>734830</v>
      </c>
      <c r="F142" s="52">
        <f>IF('[1]miasto2004'!F211&gt;0,'[1]miasto2004'!F211,"")</f>
        <v>864217</v>
      </c>
      <c r="G142" s="52">
        <f>IF('[1]miasto2004'!G211&gt;0,'[1]miasto2004'!G211,"")</f>
        <v>857438</v>
      </c>
      <c r="H142" s="52">
        <f>IF('[1]miasto2004'!H211&gt;0,'[1]miasto2004'!H211,"")</f>
        <v>857438</v>
      </c>
      <c r="I142" s="52">
        <f>IF('[1]miasto2004'!I211&gt;0,'[1]miasto2004'!I211,"")</f>
      </c>
      <c r="J142" s="52">
        <f>IF('[1]miasto2004'!J211&gt;0,'[1]miasto2004'!J211,"")</f>
      </c>
      <c r="K142" s="450">
        <f t="shared" si="17"/>
        <v>1.1668521971068138</v>
      </c>
    </row>
    <row r="143" spans="1:11" ht="12.75">
      <c r="A143" s="42"/>
      <c r="B143" s="43"/>
      <c r="C143" s="49" t="s">
        <v>319</v>
      </c>
      <c r="D143" s="50">
        <v>4120</v>
      </c>
      <c r="E143" s="52">
        <f>IF('[1]miasto2004'!E212&gt;0,'[1]miasto2004'!E212,"")</f>
        <v>103584</v>
      </c>
      <c r="F143" s="52">
        <f>IF('[1]miasto2004'!F212&gt;0,'[1]miasto2004'!F212,"")</f>
        <v>122886</v>
      </c>
      <c r="G143" s="52">
        <f>IF('[1]miasto2004'!G212&gt;0,'[1]miasto2004'!G212,"")</f>
        <v>117490</v>
      </c>
      <c r="H143" s="52">
        <f>IF('[1]miasto2004'!H212&gt;0,'[1]miasto2004'!H212,"")</f>
        <v>117490</v>
      </c>
      <c r="I143" s="52">
        <f>IF('[1]miasto2004'!I212&gt;0,'[1]miasto2004'!I212,"")</f>
      </c>
      <c r="J143" s="52">
        <f>IF('[1]miasto2004'!J212&gt;0,'[1]miasto2004'!J212,"")</f>
      </c>
      <c r="K143" s="450">
        <f t="shared" si="17"/>
        <v>1.134248532591906</v>
      </c>
    </row>
    <row r="144" spans="1:11" ht="12.75">
      <c r="A144" s="42"/>
      <c r="B144" s="43"/>
      <c r="C144" s="49" t="s">
        <v>307</v>
      </c>
      <c r="D144" s="50">
        <v>4210</v>
      </c>
      <c r="E144" s="85">
        <f>IF('[1]miasto2004'!E213&gt;0,'[1]miasto2004'!E213,"")</f>
        <v>162535</v>
      </c>
      <c r="F144" s="85">
        <f>IF('[1]miasto2004'!F213&gt;0,'[1]miasto2004'!F213,"")</f>
        <v>176500</v>
      </c>
      <c r="G144" s="85">
        <f>IF('[1]miasto2004'!G213&gt;0,'[1]miasto2004'!G213,"")</f>
        <v>167411</v>
      </c>
      <c r="H144" s="85">
        <f>IF('[1]miasto2004'!H213&gt;0,'[1]miasto2004'!H213,"")</f>
        <v>167411</v>
      </c>
      <c r="I144" s="85">
        <f>IF('[1]miasto2004'!I213&gt;0,'[1]miasto2004'!I213,"")</f>
      </c>
      <c r="J144" s="85">
        <f>IF('[1]miasto2004'!J213&gt;0,'[1]miasto2004'!J213,"")</f>
      </c>
      <c r="K144" s="450">
        <f t="shared" si="17"/>
        <v>1.0299996923739503</v>
      </c>
    </row>
    <row r="145" spans="1:11" ht="12.75">
      <c r="A145" s="42"/>
      <c r="B145" s="43"/>
      <c r="C145" s="49" t="s">
        <v>278</v>
      </c>
      <c r="D145" s="50">
        <v>4260</v>
      </c>
      <c r="E145" s="158">
        <f>IF('[1]miasto2004'!E214&gt;0,'[1]miasto2004'!E214,"")</f>
        <v>118417</v>
      </c>
      <c r="F145" s="158">
        <f>IF('[1]miasto2004'!F214&gt;0,'[1]miasto2004'!F214,"")</f>
        <v>125500</v>
      </c>
      <c r="G145" s="158">
        <f>IF('[1]miasto2004'!G214&gt;0,'[1]miasto2004'!G214,"")</f>
        <v>125500</v>
      </c>
      <c r="H145" s="158">
        <f>IF('[1]miasto2004'!H214&gt;0,'[1]miasto2004'!H214,"")</f>
        <v>125500</v>
      </c>
      <c r="I145" s="158">
        <f>IF('[1]miasto2004'!I214&gt;0,'[1]miasto2004'!I214,"")</f>
      </c>
      <c r="J145" s="158">
        <f>IF('[1]miasto2004'!J214&gt;0,'[1]miasto2004'!J214,"")</f>
      </c>
      <c r="K145" s="450">
        <f t="shared" si="17"/>
        <v>1.0598140469696073</v>
      </c>
    </row>
    <row r="146" spans="1:11" ht="12.75">
      <c r="A146" s="42"/>
      <c r="B146" s="43"/>
      <c r="C146" s="49"/>
      <c r="D146" s="50"/>
      <c r="E146" s="118">
        <f>IF('[1]miasto2004'!E215&gt;0,'[1]miasto2004'!E215,"")</f>
      </c>
      <c r="F146" s="118">
        <f>IF('[1]miasto2004'!F215&gt;0,'[1]miasto2004'!F215,"")</f>
      </c>
      <c r="G146" s="118">
        <f>IF('[1]miasto2004'!G215&gt;0,'[1]miasto2004'!G215,"")</f>
      </c>
      <c r="H146" s="118">
        <f>IF('[1]miasto2004'!H215&gt;0,'[1]miasto2004'!H215,"")</f>
      </c>
      <c r="I146" s="118">
        <f>IF('[1]miasto2004'!I215&gt;0,'[1]miasto2004'!I215,"")</f>
      </c>
      <c r="J146" s="118">
        <f>IF('[1]miasto2004'!J215&gt;0,'[1]miasto2004'!J215,"")</f>
      </c>
      <c r="K146" s="450">
        <f t="shared" si="17"/>
      </c>
    </row>
    <row r="147" spans="1:11" ht="12.75">
      <c r="A147" s="42"/>
      <c r="B147" s="43"/>
      <c r="C147" s="49" t="s">
        <v>280</v>
      </c>
      <c r="D147" s="50">
        <v>4300</v>
      </c>
      <c r="E147" s="52">
        <f>IF('[1]miasto2004'!E216&gt;0,'[1]miasto2004'!E216,"")</f>
        <v>599926</v>
      </c>
      <c r="F147" s="52">
        <f>IF('[1]miasto2004'!F216&gt;0,'[1]miasto2004'!F216,"")</f>
        <v>550000</v>
      </c>
      <c r="G147" s="52">
        <f>IF('[1]miasto2004'!G216&gt;0,'[1]miasto2004'!G216,"")</f>
        <v>550000</v>
      </c>
      <c r="H147" s="52">
        <f>IF('[1]miasto2004'!H216&gt;0,'[1]miasto2004'!H216,"")</f>
        <v>550000</v>
      </c>
      <c r="I147" s="52">
        <f>IF('[1]miasto2004'!I216&gt;0,'[1]miasto2004'!I216,"")</f>
      </c>
      <c r="J147" s="52">
        <f>IF('[1]miasto2004'!J216&gt;0,'[1]miasto2004'!J216,"")</f>
      </c>
      <c r="K147" s="450">
        <f t="shared" si="17"/>
        <v>0.9167797361674607</v>
      </c>
    </row>
    <row r="148" spans="1:11" ht="12.75">
      <c r="A148" s="42"/>
      <c r="B148" s="43"/>
      <c r="C148" s="49" t="s">
        <v>321</v>
      </c>
      <c r="D148" s="50">
        <v>4410</v>
      </c>
      <c r="E148" s="85">
        <f>IF('[1]miasto2004'!E217&gt;0,'[1]miasto2004'!E217,"")</f>
        <v>36929</v>
      </c>
      <c r="F148" s="85">
        <f>IF('[1]miasto2004'!F217&gt;0,'[1]miasto2004'!F217,"")</f>
        <v>33250</v>
      </c>
      <c r="G148" s="85">
        <f>IF('[1]miasto2004'!G217&gt;0,'[1]miasto2004'!G217,"")</f>
        <v>33250</v>
      </c>
      <c r="H148" s="85">
        <f>IF('[1]miasto2004'!H217&gt;0,'[1]miasto2004'!H217,"")</f>
        <v>33250</v>
      </c>
      <c r="I148" s="85">
        <f>IF('[1]miasto2004'!I217&gt;0,'[1]miasto2004'!I217,"")</f>
      </c>
      <c r="J148" s="85">
        <f>IF('[1]miasto2004'!J217&gt;0,'[1]miasto2004'!J217,"")</f>
      </c>
      <c r="K148" s="450">
        <f t="shared" si="17"/>
        <v>0.9003763979528284</v>
      </c>
    </row>
    <row r="149" spans="1:11" ht="12.75">
      <c r="A149" s="42"/>
      <c r="B149" s="43"/>
      <c r="C149" s="49" t="s">
        <v>282</v>
      </c>
      <c r="D149" s="50">
        <v>4430</v>
      </c>
      <c r="E149" s="52">
        <f>IF('[1]miasto2004'!E218&gt;0,'[1]miasto2004'!E218,"")</f>
        <v>17505</v>
      </c>
      <c r="F149" s="52">
        <f>IF('[1]miasto2004'!F218&gt;0,'[1]miasto2004'!F218,"")</f>
        <v>18500</v>
      </c>
      <c r="G149" s="52">
        <f>IF('[1]miasto2004'!G218&gt;0,'[1]miasto2004'!G218,"")</f>
        <v>18500</v>
      </c>
      <c r="H149" s="52">
        <f>IF('[1]miasto2004'!H218&gt;0,'[1]miasto2004'!H218,"")</f>
        <v>18500</v>
      </c>
      <c r="I149" s="52">
        <f>IF('[1]miasto2004'!I218&gt;0,'[1]miasto2004'!I218,"")</f>
      </c>
      <c r="J149" s="52">
        <f>IF('[1]miasto2004'!J218&gt;0,'[1]miasto2004'!J218,"")</f>
      </c>
      <c r="K149" s="450">
        <f t="shared" si="17"/>
        <v>1.0568409025992573</v>
      </c>
    </row>
    <row r="150" spans="1:11" ht="12.75">
      <c r="A150" s="42"/>
      <c r="B150" s="43"/>
      <c r="C150" s="49" t="s">
        <v>283</v>
      </c>
      <c r="D150" s="50">
        <v>4440</v>
      </c>
      <c r="E150" s="118">
        <f>IF('[1]miasto2004'!E219&gt;0,'[1]miasto2004'!E219,"")</f>
        <v>79339</v>
      </c>
      <c r="F150" s="118">
        <f>IF('[1]miasto2004'!F219&gt;0,'[1]miasto2004'!F219,"")</f>
        <v>96060</v>
      </c>
      <c r="G150" s="118">
        <f>IF('[1]miasto2004'!G219&gt;0,'[1]miasto2004'!G219,"")</f>
        <v>96060</v>
      </c>
      <c r="H150" s="118">
        <f>IF('[1]miasto2004'!H219&gt;0,'[1]miasto2004'!H219,"")</f>
        <v>96060</v>
      </c>
      <c r="I150" s="118">
        <f>IF('[1]miasto2004'!I219&gt;0,'[1]miasto2004'!I219,"")</f>
      </c>
      <c r="J150" s="118">
        <f>IF('[1]miasto2004'!J219&gt;0,'[1]miasto2004'!J219,"")</f>
      </c>
      <c r="K150" s="450">
        <f t="shared" si="17"/>
        <v>1.2107538537163312</v>
      </c>
    </row>
    <row r="151" spans="1:11" ht="12.75">
      <c r="A151" s="42"/>
      <c r="B151" s="43"/>
      <c r="C151" s="49" t="s">
        <v>320</v>
      </c>
      <c r="D151" s="50">
        <v>4530</v>
      </c>
      <c r="E151" s="52">
        <f>IF('[1]miasto2004'!E220&gt;0,'[1]miasto2004'!E220,"")</f>
        <v>4500</v>
      </c>
      <c r="F151" s="52">
        <f>IF('[1]miasto2004'!F220&gt;0,'[1]miasto2004'!F220,"")</f>
        <v>3100</v>
      </c>
      <c r="G151" s="52">
        <f>IF('[1]miasto2004'!G220&gt;0,'[1]miasto2004'!G220,"")</f>
        <v>3100</v>
      </c>
      <c r="H151" s="52">
        <f>IF('[1]miasto2004'!H220&gt;0,'[1]miasto2004'!H220,"")</f>
        <v>3100</v>
      </c>
      <c r="I151" s="52">
        <f>IF('[1]miasto2004'!I220&gt;0,'[1]miasto2004'!I220,"")</f>
      </c>
      <c r="J151" s="52">
        <f>IF('[1]miasto2004'!J220&gt;0,'[1]miasto2004'!J220,"")</f>
      </c>
      <c r="K151" s="450">
        <f t="shared" si="17"/>
        <v>0.6888888888888889</v>
      </c>
    </row>
    <row r="152" spans="1:11" ht="24">
      <c r="A152" s="42"/>
      <c r="B152" s="43"/>
      <c r="C152" s="49" t="s">
        <v>220</v>
      </c>
      <c r="D152" s="50">
        <v>6060</v>
      </c>
      <c r="E152" s="52">
        <f>IF('[1]miasto2004'!E221&gt;0,'[1]miasto2004'!E221,"")</f>
        <v>65000</v>
      </c>
      <c r="F152" s="52">
        <f>IF('[1]miasto2004'!F221&gt;0,'[1]miasto2004'!F221,"")</f>
        <v>210000</v>
      </c>
      <c r="G152" s="52">
        <f>IF('[1]miasto2004'!G221&gt;0,'[1]miasto2004'!G221,"")</f>
        <v>210000</v>
      </c>
      <c r="H152" s="52">
        <f>IF('[1]miasto2004'!H221&gt;0,'[1]miasto2004'!H221,"")</f>
        <v>210000</v>
      </c>
      <c r="I152" s="52">
        <f>IF('[1]miasto2004'!I221&gt;0,'[1]miasto2004'!I221,"")</f>
      </c>
      <c r="J152" s="52">
        <f>IF('[1]miasto2004'!J221&gt;0,'[1]miasto2004'!J221,"")</f>
      </c>
      <c r="K152" s="450">
        <f t="shared" si="17"/>
        <v>3.230769230769231</v>
      </c>
    </row>
    <row r="153" spans="1:11" ht="24">
      <c r="A153" s="42"/>
      <c r="B153" s="43"/>
      <c r="C153" s="49" t="s">
        <v>218</v>
      </c>
      <c r="D153" s="50">
        <v>6050</v>
      </c>
      <c r="E153" s="52"/>
      <c r="F153" s="52">
        <v>1000000</v>
      </c>
      <c r="G153" s="52">
        <f>IF('[1]miasto2004'!G222&gt;0,'[1]miasto2004'!G222,"")</f>
        <v>1000000</v>
      </c>
      <c r="H153" s="52">
        <f>IF('[1]miasto2004'!H222&gt;0,'[1]miasto2004'!H222,"")</f>
        <v>1000000</v>
      </c>
      <c r="I153" s="52"/>
      <c r="J153" s="52"/>
      <c r="K153" s="450"/>
    </row>
    <row r="154" spans="1:11" ht="12.75">
      <c r="A154" s="42"/>
      <c r="B154" s="43"/>
      <c r="C154" s="49" t="s">
        <v>10</v>
      </c>
      <c r="D154" s="50">
        <v>4610</v>
      </c>
      <c r="E154" s="52">
        <f>IF('[1]miasto2004'!E223&gt;0,'[1]miasto2004'!E223,"")</f>
        <v>180</v>
      </c>
      <c r="F154" s="52">
        <f>IF('[1]miasto2004'!F223&gt;0,'[1]miasto2004'!F223,"")</f>
      </c>
      <c r="G154" s="52">
        <f>IF('[1]miasto2004'!G223&gt;0,'[1]miasto2004'!G223,"")</f>
      </c>
      <c r="H154" s="52">
        <f>IF('[1]miasto2004'!H223&gt;0,'[1]miasto2004'!H223,"")</f>
      </c>
      <c r="I154" s="52">
        <f>IF('[1]miasto2004'!I223&gt;0,'[1]miasto2004'!I223,"")</f>
      </c>
      <c r="J154" s="52">
        <f>IF('[1]miasto2004'!J223&gt;0,'[1]miasto2004'!J223,"")</f>
      </c>
      <c r="K154" s="450">
        <f t="shared" si="17"/>
      </c>
    </row>
    <row r="155" spans="1:11" ht="13.5" thickBot="1">
      <c r="A155" s="53"/>
      <c r="B155" s="54"/>
      <c r="C155" s="55" t="s">
        <v>279</v>
      </c>
      <c r="D155" s="56">
        <v>4270</v>
      </c>
      <c r="E155" s="130">
        <f>IF('[1]miasto2004'!E224&gt;0,'[1]miasto2004'!E224,"")</f>
        <v>23406</v>
      </c>
      <c r="F155" s="130">
        <f>IF('[1]miasto2004'!F224&gt;0,'[1]miasto2004'!F224,"")</f>
        <v>65000</v>
      </c>
      <c r="G155" s="58">
        <f>IF('[1]miasto2004'!G224&gt;0,'[1]miasto2004'!G224,"")</f>
        <v>20000</v>
      </c>
      <c r="H155" s="58">
        <f>IF('[1]miasto2004'!H224&gt;0,'[1]miasto2004'!H224,"")</f>
        <v>20000</v>
      </c>
      <c r="I155" s="130">
        <f>IF('[1]miasto2004'!I224&gt;0,'[1]miasto2004'!I224,"")</f>
      </c>
      <c r="J155" s="130">
        <f>IF('[1]miasto2004'!J224&gt;0,'[1]miasto2004'!J224,"")</f>
      </c>
      <c r="K155" s="450">
        <f t="shared" si="17"/>
        <v>0.854481756814492</v>
      </c>
    </row>
    <row r="156" spans="1:11" s="4" customFormat="1" ht="18" customHeight="1">
      <c r="A156" s="48"/>
      <c r="B156" s="38">
        <v>75095</v>
      </c>
      <c r="C156" s="39" t="s">
        <v>285</v>
      </c>
      <c r="D156" s="40"/>
      <c r="E156" s="41">
        <f aca="true" t="shared" si="26" ref="E156:J156">IF(SUM(E157:E158,E164:E165,E171:E172)&gt;0,SUM(E157:E158,E164:E165,E171:E172),"")</f>
        <v>143780</v>
      </c>
      <c r="F156" s="41">
        <f t="shared" si="26"/>
        <v>257435</v>
      </c>
      <c r="G156" s="89">
        <f t="shared" si="26"/>
        <v>257435</v>
      </c>
      <c r="H156" s="89">
        <f t="shared" si="26"/>
        <v>257435</v>
      </c>
      <c r="I156" s="41">
        <f t="shared" si="26"/>
      </c>
      <c r="J156" s="41">
        <f t="shared" si="26"/>
      </c>
      <c r="K156" s="450">
        <f t="shared" si="17"/>
        <v>1.7904785088329391</v>
      </c>
    </row>
    <row r="157" spans="1:11" ht="12.75">
      <c r="A157" s="42"/>
      <c r="B157" s="43"/>
      <c r="C157" s="49" t="s">
        <v>323</v>
      </c>
      <c r="D157" s="50">
        <v>4210</v>
      </c>
      <c r="E157" s="52">
        <f>IF('[1]miasto2004'!E236&gt;0,'[1]miasto2004'!E236,"")</f>
        <v>3480</v>
      </c>
      <c r="F157" s="52">
        <f>IF('[1]miasto2004'!F236&gt;0,'[1]miasto2004'!F236,"")</f>
        <v>8000</v>
      </c>
      <c r="G157" s="52">
        <f>IF('[1]miasto2004'!G236&gt;0,'[1]miasto2004'!G236,"")</f>
        <v>8000</v>
      </c>
      <c r="H157" s="52">
        <f>IF('[1]miasto2004'!H236&gt;0,'[1]miasto2004'!H236,"")</f>
        <v>8000</v>
      </c>
      <c r="I157" s="52">
        <f>IF('[1]miasto2004'!I236&gt;0,'[1]miasto2004'!I236,"")</f>
      </c>
      <c r="J157" s="52">
        <f>IF('[1]miasto2004'!J236&gt;0,'[1]miasto2004'!J236,"")</f>
      </c>
      <c r="K157" s="450">
        <f t="shared" si="17"/>
        <v>2.2988505747126435</v>
      </c>
    </row>
    <row r="158" spans="1:11" s="7" customFormat="1" ht="12.75">
      <c r="A158" s="42"/>
      <c r="B158" s="43"/>
      <c r="C158" s="49" t="s">
        <v>280</v>
      </c>
      <c r="D158" s="83">
        <v>4300</v>
      </c>
      <c r="E158" s="109">
        <f aca="true" t="shared" si="27" ref="E158:J158">IF(SUM(E159:E163)&gt;0,SUM(E159:E163),"")</f>
        <v>120800</v>
      </c>
      <c r="F158" s="109">
        <f t="shared" si="27"/>
        <v>208820</v>
      </c>
      <c r="G158" s="109">
        <f t="shared" si="27"/>
        <v>208820</v>
      </c>
      <c r="H158" s="109">
        <f t="shared" si="27"/>
        <v>208820</v>
      </c>
      <c r="I158" s="109">
        <f t="shared" si="27"/>
      </c>
      <c r="J158" s="109">
        <f t="shared" si="27"/>
      </c>
      <c r="K158" s="450">
        <f t="shared" si="17"/>
        <v>1.7286423841059602</v>
      </c>
    </row>
    <row r="159" spans="1:11" ht="12.75">
      <c r="A159" s="42"/>
      <c r="B159" s="43"/>
      <c r="C159" s="76" t="s">
        <v>324</v>
      </c>
      <c r="D159" s="68"/>
      <c r="E159" s="118">
        <f>IF('[1]miasto2004'!E238&gt;0,'[1]miasto2004'!E238,"")</f>
        <v>30000</v>
      </c>
      <c r="F159" s="118">
        <f>IF('[1]miasto2004'!F238&gt;0,'[1]miasto2004'!F238,"")</f>
        <v>30000</v>
      </c>
      <c r="G159" s="118">
        <f>IF('[1]miasto2004'!G238&gt;0,'[1]miasto2004'!G238,"")</f>
        <v>30000</v>
      </c>
      <c r="H159" s="118">
        <f>IF('[1]miasto2004'!H238&gt;0,'[1]miasto2004'!H238,"")</f>
        <v>30000</v>
      </c>
      <c r="I159" s="118">
        <f>IF('[1]miasto2004'!I238&gt;0,'[1]miasto2004'!I238,"")</f>
      </c>
      <c r="J159" s="118">
        <f>IF('[1]miasto2004'!J238&gt;0,'[1]miasto2004'!J238,"")</f>
      </c>
      <c r="K159" s="450">
        <f t="shared" si="17"/>
        <v>1</v>
      </c>
    </row>
    <row r="160" spans="1:11" ht="12.75">
      <c r="A160" s="42"/>
      <c r="B160" s="43"/>
      <c r="C160" s="71" t="s">
        <v>325</v>
      </c>
      <c r="D160" s="68"/>
      <c r="E160" s="52">
        <f>IF('[1]miasto2004'!E239&gt;0,'[1]miasto2004'!E239,"")</f>
        <v>18000</v>
      </c>
      <c r="F160" s="52">
        <f>IF('[1]miasto2004'!F239&gt;0,'[1]miasto2004'!F239,"")</f>
        <v>4320</v>
      </c>
      <c r="G160" s="52">
        <f>IF('[1]miasto2004'!G239&gt;0,'[1]miasto2004'!G239,"")</f>
        <v>4320</v>
      </c>
      <c r="H160" s="52">
        <f>IF('[1]miasto2004'!H239&gt;0,'[1]miasto2004'!H239,"")</f>
        <v>4320</v>
      </c>
      <c r="I160" s="52">
        <f>IF('[1]miasto2004'!I239&gt;0,'[1]miasto2004'!I239,"")</f>
      </c>
      <c r="J160" s="52">
        <f>IF('[1]miasto2004'!J239&gt;0,'[1]miasto2004'!J239,"")</f>
      </c>
      <c r="K160" s="450">
        <f t="shared" si="17"/>
        <v>0.24</v>
      </c>
    </row>
    <row r="161" spans="1:11" ht="12.75">
      <c r="A161" s="42"/>
      <c r="B161" s="43"/>
      <c r="C161" s="71" t="s">
        <v>68</v>
      </c>
      <c r="D161" s="68"/>
      <c r="E161" s="52">
        <v>72800</v>
      </c>
      <c r="F161" s="52">
        <f>IF('[1]miasto2004'!F240&gt;0,'[1]miasto2004'!F240,"")</f>
        <v>174500</v>
      </c>
      <c r="G161" s="52">
        <f>IF('[1]miasto2004'!G240&gt;0,'[1]miasto2004'!G240,"")</f>
        <v>174500</v>
      </c>
      <c r="H161" s="52">
        <f>IF('[1]miasto2004'!H240&gt;0,'[1]miasto2004'!H240,"")</f>
        <v>174500</v>
      </c>
      <c r="I161" s="52">
        <f>IF('[1]miasto2004'!I240&gt;0,'[1]miasto2004'!I240,"")</f>
      </c>
      <c r="J161" s="52">
        <f>IF('[1]miasto2004'!J240&gt;0,'[1]miasto2004'!J240,"")</f>
      </c>
      <c r="K161" s="450">
        <f t="shared" si="17"/>
        <v>2.396978021978022</v>
      </c>
    </row>
    <row r="162" spans="1:11" ht="12.75">
      <c r="A162" s="42"/>
      <c r="B162" s="43"/>
      <c r="C162" s="49"/>
      <c r="D162" s="68"/>
      <c r="E162" s="158"/>
      <c r="F162" s="158">
        <f>IF('[1]miasto2004'!F241&gt;0,'[1]miasto2004'!F241,"")</f>
      </c>
      <c r="G162" s="158">
        <f>IF('[1]miasto2004'!G241&gt;0,'[1]miasto2004'!G241,"")</f>
      </c>
      <c r="H162" s="158">
        <f>IF('[1]miasto2004'!H241&gt;0,'[1]miasto2004'!H241,"")</f>
      </c>
      <c r="I162" s="158">
        <f>IF('[1]miasto2004'!I241&gt;0,'[1]miasto2004'!I241,"")</f>
      </c>
      <c r="J162" s="158">
        <f>IF('[1]miasto2004'!J241&gt;0,'[1]miasto2004'!J241,"")</f>
      </c>
      <c r="K162" s="450">
        <f aca="true" t="shared" si="28" ref="K162:K225">IF(AND(G162&lt;&gt;"",E162&lt;&gt;""),G162/E162,"")</f>
      </c>
    </row>
    <row r="163" spans="1:11" ht="12.75">
      <c r="A163" s="42"/>
      <c r="B163" s="43"/>
      <c r="C163" s="72"/>
      <c r="D163" s="73"/>
      <c r="E163" s="52">
        <f>IF('[1]miasto2004'!E242&gt;0,'[1]miasto2004'!E242,"")</f>
      </c>
      <c r="F163" s="52">
        <f>IF('[1]miasto2004'!F242&gt;0,'[1]miasto2004'!F242,"")</f>
      </c>
      <c r="G163" s="52">
        <f>IF('[1]miasto2004'!G242&gt;0,'[1]miasto2004'!G242,"")</f>
      </c>
      <c r="H163" s="52">
        <f>IF('[1]miasto2004'!H242&gt;0,'[1]miasto2004'!H242,"")</f>
      </c>
      <c r="I163" s="52">
        <f>IF('[1]miasto2004'!I242&gt;0,'[1]miasto2004'!I242,"")</f>
      </c>
      <c r="J163" s="52">
        <f>IF('[1]miasto2004'!J242&gt;0,'[1]miasto2004'!J242,"")</f>
      </c>
      <c r="K163" s="450">
        <f t="shared" si="28"/>
      </c>
    </row>
    <row r="164" spans="1:11" ht="12.75">
      <c r="A164" s="42"/>
      <c r="B164" s="43"/>
      <c r="C164" s="49"/>
      <c r="D164" s="50"/>
      <c r="E164" s="52">
        <f>IF('[1]miasto2004'!E243&gt;0,'[1]miasto2004'!E243,"")</f>
      </c>
      <c r="F164" s="52">
        <f>IF('[1]miasto2004'!F243&gt;0,'[1]miasto2004'!F243,"")</f>
      </c>
      <c r="G164" s="52">
        <f>IF('[1]miasto2004'!G243&gt;0,'[1]miasto2004'!G243,"")</f>
      </c>
      <c r="H164" s="52">
        <f>IF('[1]miasto2004'!H243&gt;0,'[1]miasto2004'!H243,"")</f>
      </c>
      <c r="I164" s="52">
        <f>IF('[1]miasto2004'!I243&gt;0,'[1]miasto2004'!I243,"")</f>
      </c>
      <c r="J164" s="52">
        <f>IF('[1]miasto2004'!J243&gt;0,'[1]miasto2004'!J243,"")</f>
      </c>
      <c r="K164" s="450">
        <f t="shared" si="28"/>
      </c>
    </row>
    <row r="165" spans="1:11" s="7" customFormat="1" ht="12.75">
      <c r="A165" s="81"/>
      <c r="B165" s="82"/>
      <c r="C165" s="49" t="s">
        <v>282</v>
      </c>
      <c r="D165" s="83">
        <v>4430</v>
      </c>
      <c r="E165" s="109">
        <f aca="true" t="shared" si="29" ref="E165:J165">IF(SUM(E166:E170)&gt;0,SUM(E166:E170),"")</f>
        <v>18000</v>
      </c>
      <c r="F165" s="109">
        <f t="shared" si="29"/>
        <v>20000</v>
      </c>
      <c r="G165" s="109">
        <f t="shared" si="29"/>
        <v>20000</v>
      </c>
      <c r="H165" s="109">
        <f t="shared" si="29"/>
        <v>20000</v>
      </c>
      <c r="I165" s="109">
        <f t="shared" si="29"/>
      </c>
      <c r="J165" s="109">
        <f t="shared" si="29"/>
      </c>
      <c r="K165" s="450">
        <f t="shared" si="28"/>
        <v>1.1111111111111112</v>
      </c>
    </row>
    <row r="166" spans="1:11" ht="12.75">
      <c r="A166" s="42"/>
      <c r="B166" s="43"/>
      <c r="C166" s="76" t="s">
        <v>508</v>
      </c>
      <c r="D166" s="68"/>
      <c r="E166" s="52">
        <f>IF('[1]miasto2004'!E245&gt;0,'[1]miasto2004'!E245,"")</f>
        <v>2500</v>
      </c>
      <c r="F166" s="52">
        <f>IF('[1]miasto2004'!F245&gt;0,'[1]miasto2004'!F245,"")</f>
        <v>3000</v>
      </c>
      <c r="G166" s="52">
        <f>IF('[1]miasto2004'!G245&gt;0,'[1]miasto2004'!G245,"")</f>
        <v>3000</v>
      </c>
      <c r="H166" s="52">
        <f>IF('[1]miasto2004'!H245&gt;0,'[1]miasto2004'!H245,"")</f>
        <v>3000</v>
      </c>
      <c r="I166" s="52">
        <f>IF('[1]miasto2004'!I245&gt;0,'[1]miasto2004'!I245,"")</f>
      </c>
      <c r="J166" s="52">
        <f>IF('[1]miasto2004'!J245&gt;0,'[1]miasto2004'!J245,"")</f>
      </c>
      <c r="K166" s="450">
        <f t="shared" si="28"/>
        <v>1.2</v>
      </c>
    </row>
    <row r="167" spans="1:11" ht="12.75">
      <c r="A167" s="42"/>
      <c r="B167" s="43"/>
      <c r="C167" s="71" t="s">
        <v>326</v>
      </c>
      <c r="D167" s="68"/>
      <c r="E167" s="52">
        <f>IF('[1]miasto2004'!E246&gt;0,'[1]miasto2004'!E246,"")</f>
        <v>12000</v>
      </c>
      <c r="F167" s="52">
        <f>IF('[1]miasto2004'!F246&gt;0,'[1]miasto2004'!F246,"")</f>
        <v>13000</v>
      </c>
      <c r="G167" s="52">
        <f>IF('[1]miasto2004'!G246&gt;0,'[1]miasto2004'!G246,"")</f>
        <v>13000</v>
      </c>
      <c r="H167" s="52">
        <f>IF('[1]miasto2004'!H246&gt;0,'[1]miasto2004'!H246,"")</f>
        <v>13000</v>
      </c>
      <c r="I167" s="52">
        <f>IF('[1]miasto2004'!I246&gt;0,'[1]miasto2004'!I246,"")</f>
      </c>
      <c r="J167" s="52">
        <f>IF('[1]miasto2004'!J246&gt;0,'[1]miasto2004'!J246,"")</f>
      </c>
      <c r="K167" s="450">
        <f t="shared" si="28"/>
        <v>1.0833333333333333</v>
      </c>
    </row>
    <row r="168" spans="1:11" ht="12.75">
      <c r="A168" s="42"/>
      <c r="B168" s="43"/>
      <c r="C168" s="71" t="s">
        <v>509</v>
      </c>
      <c r="D168" s="68"/>
      <c r="E168" s="52">
        <f>IF('[1]miasto2004'!E247&gt;0,'[1]miasto2004'!E247,"")</f>
        <v>1500</v>
      </c>
      <c r="F168" s="52">
        <f>IF('[1]miasto2004'!F247&gt;0,'[1]miasto2004'!F247,"")</f>
        <v>2000</v>
      </c>
      <c r="G168" s="52">
        <f>IF('[1]miasto2004'!G247&gt;0,'[1]miasto2004'!G247,"")</f>
        <v>2000</v>
      </c>
      <c r="H168" s="52">
        <f>IF('[1]miasto2004'!H247&gt;0,'[1]miasto2004'!H247,"")</f>
        <v>2000</v>
      </c>
      <c r="I168" s="52">
        <f>IF('[1]miasto2004'!I247&gt;0,'[1]miasto2004'!I247,"")</f>
      </c>
      <c r="J168" s="52">
        <f>IF('[1]miasto2004'!J247&gt;0,'[1]miasto2004'!J247,"")</f>
      </c>
      <c r="K168" s="450">
        <f t="shared" si="28"/>
        <v>1.3333333333333333</v>
      </c>
    </row>
    <row r="169" spans="1:11" ht="12.75">
      <c r="A169" s="42"/>
      <c r="B169" s="43"/>
      <c r="C169" s="71" t="s">
        <v>450</v>
      </c>
      <c r="D169" s="68"/>
      <c r="E169" s="158">
        <f>IF('[1]miasto2004'!E248&gt;0,'[1]miasto2004'!E248,"")</f>
        <v>2000</v>
      </c>
      <c r="F169" s="158">
        <f>IF('[1]miasto2004'!F248&gt;0,'[1]miasto2004'!F248,"")</f>
        <v>2000</v>
      </c>
      <c r="G169" s="158">
        <f>IF('[1]miasto2004'!G248&gt;0,'[1]miasto2004'!G248,"")</f>
        <v>2000</v>
      </c>
      <c r="H169" s="158">
        <f>IF('[1]miasto2004'!H248&gt;0,'[1]miasto2004'!H248,"")</f>
        <v>2000</v>
      </c>
      <c r="I169" s="158">
        <f>IF('[1]miasto2004'!I248&gt;0,'[1]miasto2004'!I248,"")</f>
      </c>
      <c r="J169" s="158">
        <f>IF('[1]miasto2004'!J248&gt;0,'[1]miasto2004'!J248,"")</f>
      </c>
      <c r="K169" s="450">
        <f t="shared" si="28"/>
        <v>1</v>
      </c>
    </row>
    <row r="170" spans="1:11" ht="12.75">
      <c r="A170" s="42"/>
      <c r="B170" s="43"/>
      <c r="C170" s="84"/>
      <c r="D170" s="73"/>
      <c r="E170" s="52">
        <f>IF('[1]miasto2004'!E249&gt;0,'[1]miasto2004'!E249,"")</f>
      </c>
      <c r="F170" s="52">
        <f>IF('[1]miasto2004'!F249&gt;0,'[1]miasto2004'!F249,"")</f>
      </c>
      <c r="G170" s="52">
        <f>IF('[1]miasto2004'!G249&gt;0,'[1]miasto2004'!G249,"")</f>
      </c>
      <c r="H170" s="52">
        <f>IF('[1]miasto2004'!H249&gt;0,'[1]miasto2004'!H249,"")</f>
      </c>
      <c r="I170" s="52">
        <f>IF('[1]miasto2004'!I249&gt;0,'[1]miasto2004'!I249,"")</f>
      </c>
      <c r="J170" s="52">
        <f>IF('[1]miasto2004'!J249&gt;0,'[1]miasto2004'!J249,"")</f>
      </c>
      <c r="K170" s="450">
        <f t="shared" si="28"/>
      </c>
    </row>
    <row r="171" spans="1:11" ht="12.75">
      <c r="A171" s="42"/>
      <c r="B171" s="43"/>
      <c r="C171" s="49" t="s">
        <v>485</v>
      </c>
      <c r="D171" s="50">
        <v>4530</v>
      </c>
      <c r="E171" s="52">
        <f>IF('[1]miasto2004'!E250&gt;0,'[1]miasto2004'!E250,"")</f>
        <v>1500</v>
      </c>
      <c r="F171" s="52">
        <f>IF('[1]miasto2004'!F250&gt;0,'[1]miasto2004'!F250,"")</f>
      </c>
      <c r="G171" s="52">
        <f>IF('[1]miasto2004'!G250&gt;0,'[1]miasto2004'!G250,"")</f>
      </c>
      <c r="H171" s="52">
        <f>IF('[1]miasto2004'!H250&gt;0,'[1]miasto2004'!H250,"")</f>
      </c>
      <c r="I171" s="52">
        <f>IF('[1]miasto2004'!I250&gt;0,'[1]miasto2004'!I250,"")</f>
      </c>
      <c r="J171" s="52">
        <f>IF('[1]miasto2004'!J250&gt;0,'[1]miasto2004'!J250,"")</f>
      </c>
      <c r="K171" s="450">
        <f t="shared" si="28"/>
      </c>
    </row>
    <row r="172" spans="1:11" ht="27.75" customHeight="1" thickBot="1">
      <c r="A172" s="42"/>
      <c r="B172" s="43"/>
      <c r="C172" s="49" t="s">
        <v>64</v>
      </c>
      <c r="D172" s="50">
        <v>8070</v>
      </c>
      <c r="E172" s="130">
        <f>IF('[1]miasto2004'!E251&gt;0,'[1]miasto2004'!E251,"")</f>
      </c>
      <c r="F172" s="130">
        <f>IF('[1]miasto2004'!F251&gt;0,'[1]miasto2004'!F251,"")</f>
        <v>20615</v>
      </c>
      <c r="G172" s="130">
        <f>IF('[1]miasto2004'!G251&gt;0,'[1]miasto2004'!G251,"")</f>
        <v>20615</v>
      </c>
      <c r="H172" s="130">
        <f>IF('[1]miasto2004'!H251&gt;0,'[1]miasto2004'!H251,"")</f>
        <v>20615</v>
      </c>
      <c r="I172" s="130">
        <f>IF('[1]miasto2004'!I251&gt;0,'[1]miasto2004'!I251,"")</f>
      </c>
      <c r="J172" s="130">
        <f>IF('[1]miasto2004'!J251&gt;0,'[1]miasto2004'!J251,"")</f>
      </c>
      <c r="K172" s="450">
        <f t="shared" si="28"/>
      </c>
    </row>
    <row r="173" spans="1:11" s="1" customFormat="1" ht="33" customHeight="1">
      <c r="A173" s="59">
        <v>751</v>
      </c>
      <c r="B173" s="60"/>
      <c r="C173" s="61" t="s">
        <v>327</v>
      </c>
      <c r="D173" s="62"/>
      <c r="E173" s="63">
        <f aca="true" t="shared" si="30" ref="E173:J173">IF(SUM(E174,E177,E185)&gt;0,SUM(E174,E177,E185),"")</f>
        <v>181965</v>
      </c>
      <c r="F173" s="63">
        <f t="shared" si="30"/>
        <v>7869</v>
      </c>
      <c r="G173" s="63">
        <f t="shared" si="30"/>
        <v>7869</v>
      </c>
      <c r="H173" s="63">
        <f t="shared" si="30"/>
      </c>
      <c r="I173" s="63">
        <f t="shared" si="30"/>
      </c>
      <c r="J173" s="63">
        <f t="shared" si="30"/>
        <v>7869</v>
      </c>
      <c r="K173" s="450">
        <f t="shared" si="28"/>
        <v>0.04324458000164867</v>
      </c>
    </row>
    <row r="174" spans="1:11" s="4" customFormat="1" ht="30" customHeight="1">
      <c r="A174" s="48"/>
      <c r="B174" s="38">
        <v>75101</v>
      </c>
      <c r="C174" s="39" t="s">
        <v>328</v>
      </c>
      <c r="D174" s="40"/>
      <c r="E174" s="41">
        <f aca="true" t="shared" si="31" ref="E174:J174">IF(SUM(E175:E176)&gt;0,SUM(E175:E176),"")</f>
        <v>7301</v>
      </c>
      <c r="F174" s="41">
        <f t="shared" si="31"/>
        <v>7869</v>
      </c>
      <c r="G174" s="41">
        <f t="shared" si="31"/>
        <v>7869</v>
      </c>
      <c r="H174" s="41">
        <f t="shared" si="31"/>
      </c>
      <c r="I174" s="41">
        <f t="shared" si="31"/>
      </c>
      <c r="J174" s="41">
        <f t="shared" si="31"/>
        <v>7869</v>
      </c>
      <c r="K174" s="450">
        <f t="shared" si="28"/>
        <v>1.0777975619778113</v>
      </c>
    </row>
    <row r="175" spans="1:11" ht="12.75">
      <c r="A175" s="42"/>
      <c r="B175" s="43"/>
      <c r="C175" s="49" t="s">
        <v>274</v>
      </c>
      <c r="D175" s="50">
        <v>4010</v>
      </c>
      <c r="E175" s="52">
        <f>IF('[1]miasto2004'!E254&gt;0,'[1]miasto2004'!E254,"")</f>
        <v>7301</v>
      </c>
      <c r="F175" s="52">
        <f>IF('[1]miasto2004'!F254&gt;0,'[1]miasto2004'!F254,"")</f>
        <v>7869</v>
      </c>
      <c r="G175" s="52">
        <f>IF('[1]miasto2004'!G254&gt;0,'[1]miasto2004'!G254,"")</f>
        <v>7869</v>
      </c>
      <c r="H175" s="52">
        <f>IF('[1]miasto2004'!H254&gt;0,'[1]miasto2004'!H254,"")</f>
      </c>
      <c r="I175" s="52">
        <f>IF('[1]miasto2004'!I254&gt;0,'[1]miasto2004'!I254,"")</f>
      </c>
      <c r="J175" s="52">
        <f>IF('[1]miasto2004'!J254&gt;0,'[1]miasto2004'!J254,"")</f>
        <v>7869</v>
      </c>
      <c r="K175" s="450">
        <f t="shared" si="28"/>
        <v>1.0777975619778113</v>
      </c>
    </row>
    <row r="176" spans="1:11" ht="12.75">
      <c r="A176" s="42"/>
      <c r="B176" s="64"/>
      <c r="C176" s="49"/>
      <c r="D176" s="50"/>
      <c r="E176" s="52">
        <f>IF('[1]miasto2004'!E255&gt;0,'[1]miasto2004'!E255,"")</f>
      </c>
      <c r="F176" s="52">
        <f>IF('[1]miasto2004'!F255&gt;0,'[1]miasto2004'!F255,"")</f>
      </c>
      <c r="G176" s="52">
        <f>IF('[1]miasto2004'!G255&gt;0,'[1]miasto2004'!G255,"")</f>
      </c>
      <c r="H176" s="52">
        <f>IF('[1]miasto2004'!H255&gt;0,'[1]miasto2004'!H255,"")</f>
      </c>
      <c r="I176" s="52">
        <f>IF('[1]miasto2004'!I255&gt;0,'[1]miasto2004'!I255,"")</f>
      </c>
      <c r="J176" s="52">
        <f>IF('[1]miasto2004'!J255&gt;0,'[1]miasto2004'!J255,"")</f>
      </c>
      <c r="K176" s="450">
        <f t="shared" si="28"/>
      </c>
    </row>
    <row r="177" spans="1:11" s="4" customFormat="1" ht="40.5" customHeight="1">
      <c r="A177" s="48"/>
      <c r="B177" s="86" t="s">
        <v>5</v>
      </c>
      <c r="C177" s="39" t="s">
        <v>6</v>
      </c>
      <c r="D177" s="40"/>
      <c r="E177" s="89">
        <f aca="true" t="shared" si="32" ref="E177:J177">IF(SUM(E178:E184)&gt;0,SUM(E178:E184),"")</f>
        <v>70901</v>
      </c>
      <c r="F177" s="89">
        <f t="shared" si="32"/>
      </c>
      <c r="G177" s="89">
        <f t="shared" si="32"/>
      </c>
      <c r="H177" s="89">
        <f t="shared" si="32"/>
      </c>
      <c r="I177" s="89">
        <f t="shared" si="32"/>
      </c>
      <c r="J177" s="89">
        <f t="shared" si="32"/>
      </c>
      <c r="K177" s="450">
        <f t="shared" si="28"/>
      </c>
    </row>
    <row r="178" spans="1:11" ht="12.75">
      <c r="A178" s="42"/>
      <c r="B178" s="43"/>
      <c r="C178" s="49" t="s">
        <v>312</v>
      </c>
      <c r="D178" s="50">
        <v>3030</v>
      </c>
      <c r="E178" s="158">
        <f>IF('[1]miasto2004'!E257&gt;0,'[1]miasto2004'!E257,"")</f>
        <v>43208</v>
      </c>
      <c r="F178" s="158">
        <f>IF('[1]miasto2004'!F257&gt;0,'[1]miasto2004'!F257,"")</f>
      </c>
      <c r="G178" s="158">
        <f>IF('[1]miasto2004'!G257&gt;0,'[1]miasto2004'!G257,"")</f>
      </c>
      <c r="H178" s="158">
        <f>IF('[1]miasto2004'!H257&gt;0,'[1]miasto2004'!H257,"")</f>
      </c>
      <c r="I178" s="158">
        <f>IF('[1]miasto2004'!I257&gt;0,'[1]miasto2004'!I257,"")</f>
      </c>
      <c r="J178" s="158">
        <f>IF('[1]miasto2004'!J257&gt;0,'[1]miasto2004'!J257,"")</f>
      </c>
      <c r="K178" s="450">
        <f t="shared" si="28"/>
      </c>
    </row>
    <row r="179" spans="1:11" ht="12.75">
      <c r="A179" s="42"/>
      <c r="B179" s="43"/>
      <c r="C179" s="49" t="s">
        <v>276</v>
      </c>
      <c r="D179" s="50">
        <v>4110</v>
      </c>
      <c r="E179" s="52">
        <f>IF('[1]miasto2004'!E258&gt;0,'[1]miasto2004'!E258,"")</f>
        <v>1800</v>
      </c>
      <c r="F179" s="52">
        <f>IF('[1]miasto2004'!F258&gt;0,'[1]miasto2004'!F258,"")</f>
      </c>
      <c r="G179" s="52">
        <f>IF('[1]miasto2004'!G258&gt;0,'[1]miasto2004'!G258,"")</f>
      </c>
      <c r="H179" s="52">
        <f>IF('[1]miasto2004'!H258&gt;0,'[1]miasto2004'!H258,"")</f>
      </c>
      <c r="I179" s="52">
        <f>IF('[1]miasto2004'!I258&gt;0,'[1]miasto2004'!I258,"")</f>
      </c>
      <c r="J179" s="52">
        <f>IF('[1]miasto2004'!J258&gt;0,'[1]miasto2004'!J258,"")</f>
      </c>
      <c r="K179" s="450">
        <f t="shared" si="28"/>
      </c>
    </row>
    <row r="180" spans="1:11" ht="12.75">
      <c r="A180" s="42"/>
      <c r="B180" s="43"/>
      <c r="C180" s="49" t="s">
        <v>319</v>
      </c>
      <c r="D180" s="50">
        <v>4120</v>
      </c>
      <c r="E180" s="158">
        <f>IF('[1]miasto2004'!E259&gt;0,'[1]miasto2004'!E259,"")</f>
        <v>300</v>
      </c>
      <c r="F180" s="158">
        <f>IF('[1]miasto2004'!F259&gt;0,'[1]miasto2004'!F259,"")</f>
      </c>
      <c r="G180" s="158">
        <f>IF('[1]miasto2004'!G259&gt;0,'[1]miasto2004'!G259,"")</f>
      </c>
      <c r="H180" s="158">
        <f>IF('[1]miasto2004'!H259&gt;0,'[1]miasto2004'!H259,"")</f>
      </c>
      <c r="I180" s="158">
        <f>IF('[1]miasto2004'!I259&gt;0,'[1]miasto2004'!I259,"")</f>
      </c>
      <c r="J180" s="158">
        <f>IF('[1]miasto2004'!J259&gt;0,'[1]miasto2004'!J259,"")</f>
      </c>
      <c r="K180" s="450">
        <f t="shared" si="28"/>
      </c>
    </row>
    <row r="181" spans="1:11" ht="12.75">
      <c r="A181" s="42"/>
      <c r="B181" s="43"/>
      <c r="C181" s="49" t="s">
        <v>307</v>
      </c>
      <c r="D181" s="50">
        <v>4210</v>
      </c>
      <c r="E181" s="118">
        <f>IF('[1]miasto2004'!E260&gt;0,'[1]miasto2004'!E260,"")</f>
        <v>8593</v>
      </c>
      <c r="F181" s="118">
        <f>IF('[1]miasto2004'!F260&gt;0,'[1]miasto2004'!F260,"")</f>
      </c>
      <c r="G181" s="118">
        <f>IF('[1]miasto2004'!G260&gt;0,'[1]miasto2004'!G260,"")</f>
      </c>
      <c r="H181" s="118">
        <f>IF('[1]miasto2004'!H260&gt;0,'[1]miasto2004'!H260,"")</f>
      </c>
      <c r="I181" s="118">
        <f>IF('[1]miasto2004'!I260&gt;0,'[1]miasto2004'!I260,"")</f>
      </c>
      <c r="J181" s="118">
        <f>IF('[1]miasto2004'!J260&gt;0,'[1]miasto2004'!J260,"")</f>
      </c>
      <c r="K181" s="450">
        <f t="shared" si="28"/>
      </c>
    </row>
    <row r="182" spans="1:11" ht="12.75">
      <c r="A182" s="42"/>
      <c r="B182" s="43"/>
      <c r="C182" s="49" t="s">
        <v>278</v>
      </c>
      <c r="D182" s="50">
        <v>4260</v>
      </c>
      <c r="E182" s="52">
        <f>IF('[1]miasto2004'!E261&gt;0,'[1]miasto2004'!E261,"")</f>
        <v>500</v>
      </c>
      <c r="F182" s="52">
        <f>IF('[1]miasto2004'!F261&gt;0,'[1]miasto2004'!F261,"")</f>
      </c>
      <c r="G182" s="52">
        <f>IF('[1]miasto2004'!G261&gt;0,'[1]miasto2004'!G261,"")</f>
      </c>
      <c r="H182" s="52">
        <f>IF('[1]miasto2004'!H261&gt;0,'[1]miasto2004'!H261,"")</f>
      </c>
      <c r="I182" s="52">
        <f>IF('[1]miasto2004'!I261&gt;0,'[1]miasto2004'!I261,"")</f>
      </c>
      <c r="J182" s="52">
        <f>IF('[1]miasto2004'!J261&gt;0,'[1]miasto2004'!J261,"")</f>
      </c>
      <c r="K182" s="450">
        <f t="shared" si="28"/>
      </c>
    </row>
    <row r="183" spans="1:11" ht="12.75">
      <c r="A183" s="42"/>
      <c r="B183" s="43"/>
      <c r="C183" s="49" t="s">
        <v>280</v>
      </c>
      <c r="D183" s="50">
        <v>4300</v>
      </c>
      <c r="E183" s="85">
        <f>IF('[1]miasto2004'!E262&gt;0,'[1]miasto2004'!E262,"")</f>
        <v>15850</v>
      </c>
      <c r="F183" s="85">
        <f>IF('[1]miasto2004'!F262&gt;0,'[1]miasto2004'!F262,"")</f>
      </c>
      <c r="G183" s="85">
        <f>IF('[1]miasto2004'!G262&gt;0,'[1]miasto2004'!G262,"")</f>
      </c>
      <c r="H183" s="85">
        <f>IF('[1]miasto2004'!H262&gt;0,'[1]miasto2004'!H262,"")</f>
      </c>
      <c r="I183" s="85">
        <f>IF('[1]miasto2004'!I262&gt;0,'[1]miasto2004'!I262,"")</f>
      </c>
      <c r="J183" s="85">
        <f>IF('[1]miasto2004'!J262&gt;0,'[1]miasto2004'!J262,"")</f>
      </c>
      <c r="K183" s="450">
        <f t="shared" si="28"/>
      </c>
    </row>
    <row r="184" spans="1:11" ht="13.5" thickBot="1">
      <c r="A184" s="42"/>
      <c r="B184" s="64"/>
      <c r="C184" s="84" t="s">
        <v>281</v>
      </c>
      <c r="D184" s="73">
        <v>4410</v>
      </c>
      <c r="E184" s="130">
        <f>IF('[1]miasto2004'!E263&gt;0,'[1]miasto2004'!E263,"")</f>
        <v>650</v>
      </c>
      <c r="F184" s="130">
        <f>IF('[1]miasto2004'!F263&gt;0,'[1]miasto2004'!F263,"")</f>
      </c>
      <c r="G184" s="130">
        <f>IF('[1]miasto2004'!G263&gt;0,'[1]miasto2004'!G263,"")</f>
      </c>
      <c r="H184" s="130">
        <f>IF('[1]miasto2004'!H263&gt;0,'[1]miasto2004'!H263,"")</f>
      </c>
      <c r="I184" s="130">
        <f>IF('[1]miasto2004'!I263&gt;0,'[1]miasto2004'!I263,"")</f>
      </c>
      <c r="J184" s="130">
        <f>IF('[1]miasto2004'!J263&gt;0,'[1]miasto2004'!J263,"")</f>
      </c>
      <c r="K184" s="450">
        <f t="shared" si="28"/>
      </c>
    </row>
    <row r="185" spans="1:11" s="4" customFormat="1" ht="40.5" customHeight="1">
      <c r="A185" s="48"/>
      <c r="B185" s="86" t="s">
        <v>522</v>
      </c>
      <c r="C185" s="39" t="s">
        <v>523</v>
      </c>
      <c r="D185" s="40"/>
      <c r="E185" s="89">
        <f aca="true" t="shared" si="33" ref="E185:J185">IF(SUM(E186:E192)&gt;0,SUM(E186:E192),"")</f>
        <v>103763</v>
      </c>
      <c r="F185" s="89">
        <f t="shared" si="33"/>
      </c>
      <c r="G185" s="89">
        <f t="shared" si="33"/>
      </c>
      <c r="H185" s="89">
        <f t="shared" si="33"/>
      </c>
      <c r="I185" s="89">
        <f t="shared" si="33"/>
      </c>
      <c r="J185" s="89">
        <f t="shared" si="33"/>
      </c>
      <c r="K185" s="450">
        <f t="shared" si="28"/>
      </c>
    </row>
    <row r="186" spans="1:11" ht="12.75">
      <c r="A186" s="42"/>
      <c r="B186" s="43"/>
      <c r="C186" s="49" t="s">
        <v>312</v>
      </c>
      <c r="D186" s="50">
        <v>3030</v>
      </c>
      <c r="E186" s="158">
        <f>IF('[1]miasto2004'!E265&gt;0,'[1]miasto2004'!E265,"")</f>
        <v>73925</v>
      </c>
      <c r="F186" s="158">
        <f>IF('[1]miasto2004'!F265&gt;0,'[1]miasto2004'!F265,"")</f>
      </c>
      <c r="G186" s="158">
        <f>IF('[1]miasto2004'!G265&gt;0,'[1]miasto2004'!G265,"")</f>
      </c>
      <c r="H186" s="158">
        <f>IF('[1]miasto2004'!H265&gt;0,'[1]miasto2004'!H265,"")</f>
      </c>
      <c r="I186" s="158">
        <f>IF('[1]miasto2004'!I265&gt;0,'[1]miasto2004'!I265,"")</f>
      </c>
      <c r="J186" s="158">
        <f>IF('[1]miasto2004'!J265&gt;0,'[1]miasto2004'!J265,"")</f>
      </c>
      <c r="K186" s="450">
        <f t="shared" si="28"/>
      </c>
    </row>
    <row r="187" spans="1:11" ht="12.75">
      <c r="A187" s="42"/>
      <c r="B187" s="43"/>
      <c r="C187" s="49" t="s">
        <v>276</v>
      </c>
      <c r="D187" s="50">
        <v>4110</v>
      </c>
      <c r="E187" s="52">
        <f>IF('[1]miasto2004'!E266&gt;0,'[1]miasto2004'!E266,"")</f>
        <v>1480</v>
      </c>
      <c r="F187" s="52">
        <f>IF('[1]miasto2004'!F266&gt;0,'[1]miasto2004'!F266,"")</f>
      </c>
      <c r="G187" s="52">
        <f>IF('[1]miasto2004'!G266&gt;0,'[1]miasto2004'!G266,"")</f>
      </c>
      <c r="H187" s="52">
        <f>IF('[1]miasto2004'!H266&gt;0,'[1]miasto2004'!H266,"")</f>
      </c>
      <c r="I187" s="52">
        <f>IF('[1]miasto2004'!I266&gt;0,'[1]miasto2004'!I266,"")</f>
      </c>
      <c r="J187" s="52">
        <f>IF('[1]miasto2004'!J266&gt;0,'[1]miasto2004'!J266,"")</f>
      </c>
      <c r="K187" s="450">
        <f t="shared" si="28"/>
      </c>
    </row>
    <row r="188" spans="1:11" ht="12.75">
      <c r="A188" s="42"/>
      <c r="B188" s="43"/>
      <c r="C188" s="49" t="s">
        <v>319</v>
      </c>
      <c r="D188" s="50">
        <v>4120</v>
      </c>
      <c r="E188" s="158">
        <f>IF('[1]miasto2004'!E267&gt;0,'[1]miasto2004'!E267,"")</f>
        <v>211</v>
      </c>
      <c r="F188" s="158">
        <f>IF('[1]miasto2004'!F267&gt;0,'[1]miasto2004'!F267,"")</f>
      </c>
      <c r="G188" s="158">
        <f>IF('[1]miasto2004'!G267&gt;0,'[1]miasto2004'!G267,"")</f>
      </c>
      <c r="H188" s="158">
        <f>IF('[1]miasto2004'!H267&gt;0,'[1]miasto2004'!H267,"")</f>
      </c>
      <c r="I188" s="158">
        <f>IF('[1]miasto2004'!I267&gt;0,'[1]miasto2004'!I267,"")</f>
      </c>
      <c r="J188" s="158">
        <f>IF('[1]miasto2004'!J267&gt;0,'[1]miasto2004'!J267,"")</f>
      </c>
      <c r="K188" s="450">
        <f t="shared" si="28"/>
      </c>
    </row>
    <row r="189" spans="1:11" ht="12.75">
      <c r="A189" s="42"/>
      <c r="B189" s="43"/>
      <c r="C189" s="49" t="s">
        <v>307</v>
      </c>
      <c r="D189" s="50">
        <v>4210</v>
      </c>
      <c r="E189" s="118">
        <f>IF('[1]miasto2004'!E268&gt;0,'[1]miasto2004'!E268,"")</f>
        <v>8600</v>
      </c>
      <c r="F189" s="118">
        <f>IF('[1]miasto2004'!F268&gt;0,'[1]miasto2004'!F268,"")</f>
      </c>
      <c r="G189" s="118">
        <f>IF('[1]miasto2004'!G268&gt;0,'[1]miasto2004'!G268,"")</f>
      </c>
      <c r="H189" s="118">
        <f>IF('[1]miasto2004'!H268&gt;0,'[1]miasto2004'!H268,"")</f>
      </c>
      <c r="I189" s="118">
        <f>IF('[1]miasto2004'!I268&gt;0,'[1]miasto2004'!I268,"")</f>
      </c>
      <c r="J189" s="118">
        <f>IF('[1]miasto2004'!J268&gt;0,'[1]miasto2004'!J268,"")</f>
      </c>
      <c r="K189" s="450">
        <f t="shared" si="28"/>
      </c>
    </row>
    <row r="190" spans="1:11" ht="12.75">
      <c r="A190" s="42"/>
      <c r="B190" s="43"/>
      <c r="C190" s="49" t="s">
        <v>278</v>
      </c>
      <c r="D190" s="50">
        <v>4260</v>
      </c>
      <c r="E190" s="52">
        <f>IF('[1]miasto2004'!E269&gt;0,'[1]miasto2004'!E269,"")</f>
        <v>500</v>
      </c>
      <c r="F190" s="52">
        <f>IF('[1]miasto2004'!F269&gt;0,'[1]miasto2004'!F269,"")</f>
      </c>
      <c r="G190" s="52">
        <f>IF('[1]miasto2004'!G269&gt;0,'[1]miasto2004'!G269,"")</f>
      </c>
      <c r="H190" s="52">
        <f>IF('[1]miasto2004'!H269&gt;0,'[1]miasto2004'!H269,"")</f>
      </c>
      <c r="I190" s="52">
        <f>IF('[1]miasto2004'!I269&gt;0,'[1]miasto2004'!I269,"")</f>
      </c>
      <c r="J190" s="52">
        <f>IF('[1]miasto2004'!J269&gt;0,'[1]miasto2004'!J269,"")</f>
      </c>
      <c r="K190" s="450">
        <f t="shared" si="28"/>
      </c>
    </row>
    <row r="191" spans="1:11" ht="12.75">
      <c r="A191" s="42"/>
      <c r="B191" s="43"/>
      <c r="C191" s="49" t="s">
        <v>280</v>
      </c>
      <c r="D191" s="50">
        <v>4300</v>
      </c>
      <c r="E191" s="85">
        <f>IF('[1]miasto2004'!E270&gt;0,'[1]miasto2004'!E270,"")</f>
        <v>18509</v>
      </c>
      <c r="F191" s="85">
        <f>IF('[1]miasto2004'!F270&gt;0,'[1]miasto2004'!F270,"")</f>
      </c>
      <c r="G191" s="85">
        <f>IF('[1]miasto2004'!G270&gt;0,'[1]miasto2004'!G270,"")</f>
      </c>
      <c r="H191" s="85">
        <f>IF('[1]miasto2004'!H270&gt;0,'[1]miasto2004'!H270,"")</f>
      </c>
      <c r="I191" s="85">
        <f>IF('[1]miasto2004'!I270&gt;0,'[1]miasto2004'!I270,"")</f>
      </c>
      <c r="J191" s="85">
        <f>IF('[1]miasto2004'!J270&gt;0,'[1]miasto2004'!J270,"")</f>
      </c>
      <c r="K191" s="450">
        <f t="shared" si="28"/>
      </c>
    </row>
    <row r="192" spans="1:11" ht="13.5" thickBot="1">
      <c r="A192" s="42"/>
      <c r="B192" s="43"/>
      <c r="C192" s="84" t="s">
        <v>281</v>
      </c>
      <c r="D192" s="73">
        <v>4410</v>
      </c>
      <c r="E192" s="130">
        <f>IF('[1]miasto2004'!E271&gt;0,'[1]miasto2004'!E271,"")</f>
        <v>538</v>
      </c>
      <c r="F192" s="130">
        <f>IF('[1]miasto2004'!F271&gt;0,'[1]miasto2004'!F271,"")</f>
      </c>
      <c r="G192" s="130">
        <f>IF('[1]miasto2004'!G271&gt;0,'[1]miasto2004'!G271,"")</f>
      </c>
      <c r="H192" s="130">
        <f>IF('[1]miasto2004'!H271&gt;0,'[1]miasto2004'!H271,"")</f>
      </c>
      <c r="I192" s="130">
        <f>IF('[1]miasto2004'!I271&gt;0,'[1]miasto2004'!I271,"")</f>
      </c>
      <c r="J192" s="130">
        <f>IF('[1]miasto2004'!J271&gt;0,'[1]miasto2004'!J271,"")</f>
      </c>
      <c r="K192" s="450">
        <f t="shared" si="28"/>
      </c>
    </row>
    <row r="193" spans="1:11" s="1" customFormat="1" ht="21.75" customHeight="1">
      <c r="A193" s="59">
        <v>754</v>
      </c>
      <c r="B193" s="60"/>
      <c r="C193" s="61" t="s">
        <v>329</v>
      </c>
      <c r="D193" s="62"/>
      <c r="E193" s="63">
        <f aca="true" t="shared" si="34" ref="E193:J193">IF(SUM(E194,E206,E215,E217)&gt;0,SUM(E194,E206,E215,E217),"")</f>
        <v>218980</v>
      </c>
      <c r="F193" s="63">
        <f t="shared" si="34"/>
        <v>494140</v>
      </c>
      <c r="G193" s="63">
        <f t="shared" si="34"/>
        <v>219390</v>
      </c>
      <c r="H193" s="63">
        <f t="shared" si="34"/>
        <v>219390</v>
      </c>
      <c r="I193" s="63">
        <f t="shared" si="34"/>
      </c>
      <c r="J193" s="63">
        <f t="shared" si="34"/>
      </c>
      <c r="K193" s="450">
        <f t="shared" si="28"/>
        <v>1.001872317106585</v>
      </c>
    </row>
    <row r="194" spans="1:11" s="1" customFormat="1" ht="18" customHeight="1">
      <c r="A194" s="48"/>
      <c r="B194" s="38">
        <v>75414</v>
      </c>
      <c r="C194" s="91" t="s">
        <v>332</v>
      </c>
      <c r="D194" s="40"/>
      <c r="E194" s="41">
        <f aca="true" t="shared" si="35" ref="E194:J194">IF(SUM(E195:E205)&gt;0,SUM(E195:E205),"")</f>
        <v>34230</v>
      </c>
      <c r="F194" s="41">
        <f t="shared" si="35"/>
        <v>29790</v>
      </c>
      <c r="G194" s="41">
        <f t="shared" si="35"/>
        <v>29790</v>
      </c>
      <c r="H194" s="41">
        <f t="shared" si="35"/>
        <v>29790</v>
      </c>
      <c r="I194" s="41">
        <f t="shared" si="35"/>
      </c>
      <c r="J194" s="41">
        <f t="shared" si="35"/>
      </c>
      <c r="K194" s="450">
        <f t="shared" si="28"/>
        <v>0.8702892199824716</v>
      </c>
    </row>
    <row r="195" spans="1:11" ht="12.75">
      <c r="A195" s="42"/>
      <c r="B195" s="43"/>
      <c r="C195" s="92" t="s">
        <v>312</v>
      </c>
      <c r="D195" s="50">
        <v>3030</v>
      </c>
      <c r="E195" s="52">
        <f>IF('[1]miasto2004'!E303&gt;0,'[1]miasto2004'!E303,"")</f>
      </c>
      <c r="F195" s="52">
        <f>IF('[1]miasto2004'!F303&gt;0,'[1]miasto2004'!F303,"")</f>
        <v>1200</v>
      </c>
      <c r="G195" s="52">
        <f>IF('[1]miasto2004'!G303&gt;0,'[1]miasto2004'!G303,"")</f>
        <v>1200</v>
      </c>
      <c r="H195" s="52">
        <f>IF('[1]miasto2004'!H303&gt;0,'[1]miasto2004'!H303,"")</f>
        <v>1200</v>
      </c>
      <c r="I195" s="52">
        <f>IF('[1]miasto2004'!I303&gt;0,'[1]miasto2004'!I303,"")</f>
      </c>
      <c r="J195" s="52">
        <f>IF('[1]miasto2004'!J303&gt;0,'[1]miasto2004'!J303,"")</f>
      </c>
      <c r="K195" s="450">
        <f t="shared" si="28"/>
      </c>
    </row>
    <row r="196" spans="1:11" ht="12.75">
      <c r="A196" s="42"/>
      <c r="B196" s="43"/>
      <c r="C196" s="92" t="s">
        <v>333</v>
      </c>
      <c r="D196" s="50">
        <v>4110</v>
      </c>
      <c r="E196" s="85">
        <f>IF('[1]miasto2004'!E304&gt;0,'[1]miasto2004'!E304,"")</f>
      </c>
      <c r="F196" s="85">
        <f>IF('[1]miasto2004'!F304&gt;0,'[1]miasto2004'!F304,"")</f>
        <v>600</v>
      </c>
      <c r="G196" s="85">
        <f>IF('[1]miasto2004'!G304&gt;0,'[1]miasto2004'!G304,"")</f>
        <v>600</v>
      </c>
      <c r="H196" s="85">
        <f>IF('[1]miasto2004'!H304&gt;0,'[1]miasto2004'!H304,"")</f>
        <v>600</v>
      </c>
      <c r="I196" s="85">
        <f>IF('[1]miasto2004'!I304&gt;0,'[1]miasto2004'!I304,"")</f>
      </c>
      <c r="J196" s="85">
        <f>IF('[1]miasto2004'!J304&gt;0,'[1]miasto2004'!J304,"")</f>
      </c>
      <c r="K196" s="450">
        <f t="shared" si="28"/>
      </c>
    </row>
    <row r="197" spans="1:11" ht="12.75">
      <c r="A197" s="42"/>
      <c r="B197" s="43"/>
      <c r="C197" s="92" t="s">
        <v>334</v>
      </c>
      <c r="D197" s="50">
        <v>4120</v>
      </c>
      <c r="E197" s="85">
        <f>IF('[1]miasto2004'!E305&gt;0,'[1]miasto2004'!E305,"")</f>
      </c>
      <c r="F197" s="85">
        <f>IF('[1]miasto2004'!F305&gt;0,'[1]miasto2004'!F305,"")</f>
        <v>40</v>
      </c>
      <c r="G197" s="85">
        <f>IF('[1]miasto2004'!G305&gt;0,'[1]miasto2004'!G305,"")</f>
        <v>40</v>
      </c>
      <c r="H197" s="85">
        <f>IF('[1]miasto2004'!H305&gt;0,'[1]miasto2004'!H305,"")</f>
        <v>40</v>
      </c>
      <c r="I197" s="85">
        <f>IF('[1]miasto2004'!I305&gt;0,'[1]miasto2004'!I305,"")</f>
      </c>
      <c r="J197" s="85">
        <f>IF('[1]miasto2004'!J305&gt;0,'[1]miasto2004'!J305,"")</f>
      </c>
      <c r="K197" s="450">
        <f t="shared" si="28"/>
      </c>
    </row>
    <row r="198" spans="1:11" ht="12.75">
      <c r="A198" s="42"/>
      <c r="B198" s="43"/>
      <c r="C198" s="92" t="s">
        <v>277</v>
      </c>
      <c r="D198" s="50">
        <v>4210</v>
      </c>
      <c r="E198" s="85">
        <f>IF('[1]miasto2004'!E306&gt;0,'[1]miasto2004'!E306,"")</f>
        <v>3102</v>
      </c>
      <c r="F198" s="85">
        <f>IF('[1]miasto2004'!F306&gt;0,'[1]miasto2004'!F306,"")</f>
        <v>3700</v>
      </c>
      <c r="G198" s="85">
        <f>IF('[1]miasto2004'!G306&gt;0,'[1]miasto2004'!G306,"")</f>
        <v>3700</v>
      </c>
      <c r="H198" s="85">
        <f>IF('[1]miasto2004'!H306&gt;0,'[1]miasto2004'!H306,"")</f>
        <v>3700</v>
      </c>
      <c r="I198" s="85">
        <f>IF('[1]miasto2004'!I306&gt;0,'[1]miasto2004'!I306,"")</f>
      </c>
      <c r="J198" s="85">
        <f>IF('[1]miasto2004'!J306&gt;0,'[1]miasto2004'!J306,"")</f>
      </c>
      <c r="K198" s="450">
        <f t="shared" si="28"/>
        <v>1.1927788523533205</v>
      </c>
    </row>
    <row r="199" spans="1:11" ht="12.75">
      <c r="A199" s="42"/>
      <c r="B199" s="43"/>
      <c r="C199" s="92" t="s">
        <v>278</v>
      </c>
      <c r="D199" s="50">
        <v>4260</v>
      </c>
      <c r="E199" s="85">
        <f>IF('[1]miasto2004'!E307&gt;0,'[1]miasto2004'!E307,"")</f>
        <v>300</v>
      </c>
      <c r="F199" s="85">
        <f>IF('[1]miasto2004'!F307&gt;0,'[1]miasto2004'!F307,"")</f>
        <v>550</v>
      </c>
      <c r="G199" s="85">
        <f>IF('[1]miasto2004'!G307&gt;0,'[1]miasto2004'!G307,"")</f>
        <v>550</v>
      </c>
      <c r="H199" s="85">
        <f>IF('[1]miasto2004'!H307&gt;0,'[1]miasto2004'!H307,"")</f>
        <v>550</v>
      </c>
      <c r="I199" s="85">
        <f>IF('[1]miasto2004'!I307&gt;0,'[1]miasto2004'!I307,"")</f>
      </c>
      <c r="J199" s="85">
        <f>IF('[1]miasto2004'!J307&gt;0,'[1]miasto2004'!J307,"")</f>
      </c>
      <c r="K199" s="450">
        <f t="shared" si="28"/>
        <v>1.8333333333333333</v>
      </c>
    </row>
    <row r="200" spans="1:11" ht="12.75">
      <c r="A200" s="42"/>
      <c r="B200" s="43"/>
      <c r="C200" s="92" t="s">
        <v>433</v>
      </c>
      <c r="D200" s="50">
        <v>4270</v>
      </c>
      <c r="E200" s="85">
        <f>IF('[1]miasto2004'!E308&gt;0,'[1]miasto2004'!E308,"")</f>
        <v>16398</v>
      </c>
      <c r="F200" s="85">
        <f>IF('[1]miasto2004'!F308&gt;0,'[1]miasto2004'!F308,"")</f>
        <v>10000</v>
      </c>
      <c r="G200" s="85">
        <f>IF('[1]miasto2004'!G308&gt;0,'[1]miasto2004'!G308,"")</f>
        <v>10000</v>
      </c>
      <c r="H200" s="85">
        <f>IF('[1]miasto2004'!H308&gt;0,'[1]miasto2004'!H308,"")</f>
        <v>10000</v>
      </c>
      <c r="I200" s="85">
        <f>IF('[1]miasto2004'!I308&gt;0,'[1]miasto2004'!I308,"")</f>
      </c>
      <c r="J200" s="85">
        <f>IF('[1]miasto2004'!J308&gt;0,'[1]miasto2004'!J308,"")</f>
      </c>
      <c r="K200" s="450">
        <f t="shared" si="28"/>
        <v>0.6098304671301378</v>
      </c>
    </row>
    <row r="201" spans="1:11" ht="12.75">
      <c r="A201" s="42"/>
      <c r="B201" s="43"/>
      <c r="C201" s="92" t="s">
        <v>280</v>
      </c>
      <c r="D201" s="50">
        <v>4300</v>
      </c>
      <c r="E201" s="85">
        <f>IF('[1]miasto2004'!E309&gt;0,'[1]miasto2004'!E309,"")</f>
        <v>13730</v>
      </c>
      <c r="F201" s="85">
        <f>IF('[1]miasto2004'!F309&gt;0,'[1]miasto2004'!F309,"")</f>
        <v>12000</v>
      </c>
      <c r="G201" s="85">
        <f>IF('[1]miasto2004'!G309&gt;0,'[1]miasto2004'!G309,"")</f>
        <v>12000</v>
      </c>
      <c r="H201" s="85">
        <f>IF('[1]miasto2004'!H309&gt;0,'[1]miasto2004'!H309,"")</f>
        <v>12000</v>
      </c>
      <c r="I201" s="85">
        <f>IF('[1]miasto2004'!I309&gt;0,'[1]miasto2004'!I309,"")</f>
      </c>
      <c r="J201" s="85">
        <f>IF('[1]miasto2004'!J309&gt;0,'[1]miasto2004'!J309,"")</f>
      </c>
      <c r="K201" s="450">
        <f t="shared" si="28"/>
        <v>0.8739985433357611</v>
      </c>
    </row>
    <row r="202" spans="1:11" ht="12.75">
      <c r="A202" s="42"/>
      <c r="B202" s="43"/>
      <c r="C202" s="92" t="s">
        <v>320</v>
      </c>
      <c r="D202" s="50">
        <v>4530</v>
      </c>
      <c r="E202" s="85">
        <f>IF('[1]miasto2004'!E310&gt;0,'[1]miasto2004'!E310,"")</f>
      </c>
      <c r="F202" s="85">
        <f>IF('[1]miasto2004'!F310&gt;0,'[1]miasto2004'!F310,"")</f>
        <v>700</v>
      </c>
      <c r="G202" s="85">
        <f>IF('[1]miasto2004'!G310&gt;0,'[1]miasto2004'!G310,"")</f>
        <v>700</v>
      </c>
      <c r="H202" s="85">
        <f>IF('[1]miasto2004'!H310&gt;0,'[1]miasto2004'!H310,"")</f>
        <v>700</v>
      </c>
      <c r="I202" s="85">
        <f>IF('[1]miasto2004'!I310&gt;0,'[1]miasto2004'!I310,"")</f>
      </c>
      <c r="J202" s="85">
        <f>IF('[1]miasto2004'!J310&gt;0,'[1]miasto2004'!J310,"")</f>
      </c>
      <c r="K202" s="450">
        <f t="shared" si="28"/>
      </c>
    </row>
    <row r="203" spans="1:11" ht="12.75">
      <c r="A203" s="42"/>
      <c r="B203" s="43"/>
      <c r="C203" s="92" t="s">
        <v>499</v>
      </c>
      <c r="D203" s="50">
        <v>4410</v>
      </c>
      <c r="E203" s="85">
        <f>IF('[1]miasto2004'!E311&gt;0,'[1]miasto2004'!E311,"")</f>
        <v>700</v>
      </c>
      <c r="F203" s="85">
        <f>IF('[1]miasto2004'!F311&gt;0,'[1]miasto2004'!F311,"")</f>
        <v>1000</v>
      </c>
      <c r="G203" s="85">
        <f>IF('[1]miasto2004'!G311&gt;0,'[1]miasto2004'!G311,"")</f>
        <v>1000</v>
      </c>
      <c r="H203" s="85">
        <f>IF('[1]miasto2004'!H311&gt;0,'[1]miasto2004'!H311,"")</f>
        <v>1000</v>
      </c>
      <c r="I203" s="85">
        <f>IF('[1]miasto2004'!I311&gt;0,'[1]miasto2004'!I311,"")</f>
      </c>
      <c r="J203" s="85">
        <f>IF('[1]miasto2004'!J311&gt;0,'[1]miasto2004'!J311,"")</f>
      </c>
      <c r="K203" s="450">
        <f t="shared" si="28"/>
        <v>1.4285714285714286</v>
      </c>
    </row>
    <row r="204" spans="1:11" ht="12.75">
      <c r="A204" s="42"/>
      <c r="B204" s="43"/>
      <c r="C204" s="92"/>
      <c r="D204" s="50"/>
      <c r="E204" s="85">
        <f>IF('[1]miasto2004'!E312&gt;0,'[1]miasto2004'!E312,"")</f>
      </c>
      <c r="F204" s="85">
        <f>IF('[1]miasto2004'!F312&gt;0,'[1]miasto2004'!F312,"")</f>
      </c>
      <c r="G204" s="85">
        <f>IF('[1]miasto2004'!G312&gt;0,'[1]miasto2004'!G312,"")</f>
      </c>
      <c r="H204" s="85">
        <f>IF('[1]miasto2004'!H312&gt;0,'[1]miasto2004'!H312,"")</f>
      </c>
      <c r="I204" s="85">
        <f>IF('[1]miasto2004'!I312&gt;0,'[1]miasto2004'!I312,"")</f>
      </c>
      <c r="J204" s="85">
        <f>IF('[1]miasto2004'!J312&gt;0,'[1]miasto2004'!J312,"")</f>
      </c>
      <c r="K204" s="450">
        <f t="shared" si="28"/>
      </c>
    </row>
    <row r="205" spans="1:11" ht="12.75">
      <c r="A205" s="42"/>
      <c r="B205" s="64"/>
      <c r="C205" s="92"/>
      <c r="D205" s="50"/>
      <c r="E205" s="85">
        <f>IF('[1]miasto2004'!E313&gt;0,'[1]miasto2004'!E313,"")</f>
      </c>
      <c r="F205" s="85">
        <f>IF('[1]miasto2004'!F313&gt;0,'[1]miasto2004'!F313,"")</f>
      </c>
      <c r="G205" s="85">
        <f>IF('[1]miasto2004'!G313&gt;0,'[1]miasto2004'!G313,"")</f>
      </c>
      <c r="H205" s="85">
        <f>IF('[1]miasto2004'!H313&gt;0,'[1]miasto2004'!H313,"")</f>
      </c>
      <c r="I205" s="85">
        <f>IF('[1]miasto2004'!I313&gt;0,'[1]miasto2004'!I313,"")</f>
      </c>
      <c r="J205" s="85">
        <f>IF('[1]miasto2004'!J313&gt;0,'[1]miasto2004'!J313,"")</f>
      </c>
      <c r="K205" s="450">
        <f t="shared" si="28"/>
      </c>
    </row>
    <row r="206" spans="1:11" s="4" customFormat="1" ht="18" customHeight="1">
      <c r="A206" s="48"/>
      <c r="B206" s="38">
        <v>75416</v>
      </c>
      <c r="C206" s="91" t="s">
        <v>335</v>
      </c>
      <c r="D206" s="40"/>
      <c r="E206" s="41">
        <f aca="true" t="shared" si="36" ref="E206:J206">IF(SUM(E207:E214)&gt;0,SUM(E207:E214),"")</f>
        <v>24750</v>
      </c>
      <c r="F206" s="41">
        <f t="shared" si="36"/>
        <v>49350</v>
      </c>
      <c r="G206" s="41">
        <f t="shared" si="36"/>
        <v>24600</v>
      </c>
      <c r="H206" s="41">
        <f t="shared" si="36"/>
        <v>24600</v>
      </c>
      <c r="I206" s="41">
        <f t="shared" si="36"/>
      </c>
      <c r="J206" s="41">
        <f t="shared" si="36"/>
      </c>
      <c r="K206" s="450">
        <f t="shared" si="28"/>
        <v>0.9939393939393939</v>
      </c>
    </row>
    <row r="207" spans="1:11" ht="12.75">
      <c r="A207" s="42"/>
      <c r="B207" s="43"/>
      <c r="C207" s="92" t="s">
        <v>67</v>
      </c>
      <c r="D207" s="50">
        <v>3020</v>
      </c>
      <c r="E207" s="85">
        <f>IF('[1]miasto2004'!E315&gt;0,'[1]miasto2004'!E315,"")</f>
        <v>4000</v>
      </c>
      <c r="F207" s="85">
        <f>IF('[1]miasto2004'!F315&gt;0,'[1]miasto2004'!F315,"")</f>
        <v>4000</v>
      </c>
      <c r="G207" s="85">
        <f>IF('[1]miasto2004'!G315&gt;0,'[1]miasto2004'!G315,"")</f>
        <v>4000</v>
      </c>
      <c r="H207" s="85">
        <f>IF('[1]miasto2004'!H315&gt;0,'[1]miasto2004'!H315,"")</f>
        <v>4000</v>
      </c>
      <c r="I207" s="85">
        <f>IF('[1]miasto2004'!I315&gt;0,'[1]miasto2004'!I315,"")</f>
      </c>
      <c r="J207" s="85">
        <f>IF('[1]miasto2004'!J315&gt;0,'[1]miasto2004'!J315,"")</f>
      </c>
      <c r="K207" s="450">
        <f t="shared" si="28"/>
        <v>1</v>
      </c>
    </row>
    <row r="208" spans="1:11" ht="12.75">
      <c r="A208" s="42"/>
      <c r="B208" s="43"/>
      <c r="C208" s="92" t="s">
        <v>277</v>
      </c>
      <c r="D208" s="50">
        <v>4210</v>
      </c>
      <c r="E208" s="85">
        <f>IF('[1]miasto2004'!E316&gt;0,'[1]miasto2004'!E316,"")</f>
        <v>16600</v>
      </c>
      <c r="F208" s="85">
        <f>IF('[1]miasto2004'!F316&gt;0,'[1]miasto2004'!F316,"")</f>
        <v>28600</v>
      </c>
      <c r="G208" s="85">
        <f>IF('[1]miasto2004'!G316&gt;0,'[1]miasto2004'!G316,"")</f>
        <v>17000</v>
      </c>
      <c r="H208" s="85">
        <f>IF('[1]miasto2004'!H316&gt;0,'[1]miasto2004'!H316,"")</f>
        <v>17000</v>
      </c>
      <c r="I208" s="85">
        <f>IF('[1]miasto2004'!I316&gt;0,'[1]miasto2004'!I316,"")</f>
      </c>
      <c r="J208" s="85">
        <f>IF('[1]miasto2004'!J316&gt;0,'[1]miasto2004'!J316,"")</f>
      </c>
      <c r="K208" s="450">
        <f t="shared" si="28"/>
        <v>1.0240963855421688</v>
      </c>
    </row>
    <row r="209" spans="1:11" ht="12.75">
      <c r="A209" s="42"/>
      <c r="B209" s="43"/>
      <c r="C209" s="92" t="s">
        <v>279</v>
      </c>
      <c r="D209" s="50">
        <v>4270</v>
      </c>
      <c r="E209" s="85">
        <f>IF('[1]miasto2004'!E317&gt;0,'[1]miasto2004'!E317,"")</f>
        <v>1187</v>
      </c>
      <c r="F209" s="85">
        <f>IF('[1]miasto2004'!F317&gt;0,'[1]miasto2004'!F317,"")</f>
        <v>1000</v>
      </c>
      <c r="G209" s="85">
        <f>IF('[1]miasto2004'!G317&gt;0,'[1]miasto2004'!G317,"")</f>
        <v>1000</v>
      </c>
      <c r="H209" s="85">
        <f>IF('[1]miasto2004'!H317&gt;0,'[1]miasto2004'!H317,"")</f>
        <v>1000</v>
      </c>
      <c r="I209" s="85">
        <f>IF('[1]miasto2004'!I317&gt;0,'[1]miasto2004'!I317,"")</f>
      </c>
      <c r="J209" s="85">
        <f>IF('[1]miasto2004'!J317&gt;0,'[1]miasto2004'!J317,"")</f>
      </c>
      <c r="K209" s="450">
        <f t="shared" si="28"/>
        <v>0.8424599831508003</v>
      </c>
    </row>
    <row r="210" spans="1:11" ht="12.75">
      <c r="A210" s="42"/>
      <c r="B210" s="43"/>
      <c r="C210" s="92" t="s">
        <v>336</v>
      </c>
      <c r="D210" s="50">
        <v>4300</v>
      </c>
      <c r="E210" s="85">
        <f>IF('[1]miasto2004'!E318&gt;0,'[1]miasto2004'!E318,"")</f>
        <v>1113</v>
      </c>
      <c r="F210" s="85">
        <f>IF('[1]miasto2004'!F318&gt;0,'[1]miasto2004'!F318,"")</f>
        <v>14050</v>
      </c>
      <c r="G210" s="85">
        <f>IF('[1]miasto2004'!G318&gt;0,'[1]miasto2004'!G318,"")</f>
        <v>900</v>
      </c>
      <c r="H210" s="85">
        <f>IF('[1]miasto2004'!H318&gt;0,'[1]miasto2004'!H318,"")</f>
        <v>900</v>
      </c>
      <c r="I210" s="85">
        <f>IF('[1]miasto2004'!I318&gt;0,'[1]miasto2004'!I318,"")</f>
      </c>
      <c r="J210" s="85">
        <f>IF('[1]miasto2004'!J318&gt;0,'[1]miasto2004'!J318,"")</f>
      </c>
      <c r="K210" s="450">
        <f t="shared" si="28"/>
        <v>0.8086253369272237</v>
      </c>
    </row>
    <row r="211" spans="1:11" ht="12.75">
      <c r="A211" s="42"/>
      <c r="B211" s="43"/>
      <c r="C211" s="92" t="s">
        <v>281</v>
      </c>
      <c r="D211" s="50">
        <v>4410</v>
      </c>
      <c r="E211" s="85">
        <f>IF('[1]miasto2004'!E319&gt;0,'[1]miasto2004'!E319,"")</f>
        <v>250</v>
      </c>
      <c r="F211" s="85">
        <f>IF('[1]miasto2004'!F319&gt;0,'[1]miasto2004'!F319,"")</f>
        <v>200</v>
      </c>
      <c r="G211" s="85">
        <f>IF('[1]miasto2004'!G319&gt;0,'[1]miasto2004'!G319,"")</f>
        <v>200</v>
      </c>
      <c r="H211" s="85">
        <f>IF('[1]miasto2004'!H319&gt;0,'[1]miasto2004'!H319,"")</f>
        <v>200</v>
      </c>
      <c r="I211" s="85">
        <f>IF('[1]miasto2004'!I319&gt;0,'[1]miasto2004'!I319,"")</f>
      </c>
      <c r="J211" s="85">
        <f>IF('[1]miasto2004'!J319&gt;0,'[1]miasto2004'!J319,"")</f>
      </c>
      <c r="K211" s="450">
        <f t="shared" si="28"/>
        <v>0.8</v>
      </c>
    </row>
    <row r="212" spans="1:11" ht="12.75">
      <c r="A212" s="42"/>
      <c r="B212" s="43"/>
      <c r="C212" s="92" t="s">
        <v>282</v>
      </c>
      <c r="D212" s="50">
        <v>4430</v>
      </c>
      <c r="E212" s="85">
        <f>IF('[1]miasto2004'!E320&gt;0,'[1]miasto2004'!E320,"")</f>
        <v>1600</v>
      </c>
      <c r="F212" s="85">
        <f>IF('[1]miasto2004'!F320&gt;0,'[1]miasto2004'!F320,"")</f>
        <v>1500</v>
      </c>
      <c r="G212" s="85">
        <f>IF('[1]miasto2004'!G320&gt;0,'[1]miasto2004'!G320,"")</f>
        <v>1500</v>
      </c>
      <c r="H212" s="85">
        <f>IF('[1]miasto2004'!H320&gt;0,'[1]miasto2004'!H320,"")</f>
        <v>1500</v>
      </c>
      <c r="I212" s="85">
        <f>IF('[1]miasto2004'!I320&gt;0,'[1]miasto2004'!I320,"")</f>
      </c>
      <c r="J212" s="85">
        <f>IF('[1]miasto2004'!J320&gt;0,'[1]miasto2004'!J320,"")</f>
      </c>
      <c r="K212" s="450">
        <f t="shared" si="28"/>
        <v>0.9375</v>
      </c>
    </row>
    <row r="213" spans="1:11" ht="12.75">
      <c r="A213" s="42"/>
      <c r="B213" s="43"/>
      <c r="C213" s="92"/>
      <c r="D213" s="50"/>
      <c r="E213" s="85">
        <f>IF('[1]miasto2004'!E321&gt;0,'[1]miasto2004'!E321,"")</f>
      </c>
      <c r="F213" s="85">
        <f>IF('[1]miasto2004'!F321&gt;0,'[1]miasto2004'!F321,"")</f>
      </c>
      <c r="G213" s="85">
        <f>IF('[1]miasto2004'!G321&gt;0,'[1]miasto2004'!G321,"")</f>
      </c>
      <c r="H213" s="85">
        <f>IF('[1]miasto2004'!H321&gt;0,'[1]miasto2004'!H321,"")</f>
      </c>
      <c r="I213" s="85">
        <f>IF('[1]miasto2004'!I321&gt;0,'[1]miasto2004'!I321,"")</f>
      </c>
      <c r="J213" s="85">
        <f>IF('[1]miasto2004'!J321&gt;0,'[1]miasto2004'!J321,"")</f>
      </c>
      <c r="K213" s="450">
        <f t="shared" si="28"/>
      </c>
    </row>
    <row r="214" spans="1:11" ht="12.75">
      <c r="A214" s="42"/>
      <c r="B214" s="43"/>
      <c r="C214" s="92"/>
      <c r="D214" s="50"/>
      <c r="E214" s="85">
        <f>IF('[1]miasto2004'!E322&gt;0,'[1]miasto2004'!E322,"")</f>
      </c>
      <c r="F214" s="85">
        <f>IF('[1]miasto2004'!F322&gt;0,'[1]miasto2004'!F322,"")</f>
      </c>
      <c r="G214" s="85">
        <f>IF('[1]miasto2004'!G322&gt;0,'[1]miasto2004'!G322,"")</f>
      </c>
      <c r="H214" s="85">
        <f>IF('[1]miasto2004'!H322&gt;0,'[1]miasto2004'!H322,"")</f>
      </c>
      <c r="I214" s="85">
        <f>IF('[1]miasto2004'!I322&gt;0,'[1]miasto2004'!I322,"")</f>
      </c>
      <c r="J214" s="85">
        <f>IF('[1]miasto2004'!J322&gt;0,'[1]miasto2004'!J322,"")</f>
      </c>
      <c r="K214" s="450">
        <f t="shared" si="28"/>
      </c>
    </row>
    <row r="215" spans="1:11" s="4" customFormat="1" ht="18" customHeight="1">
      <c r="A215" s="48"/>
      <c r="B215" s="38">
        <v>75478</v>
      </c>
      <c r="C215" s="91" t="s">
        <v>429</v>
      </c>
      <c r="D215" s="40"/>
      <c r="E215" s="41">
        <f aca="true" t="shared" si="37" ref="E215:J215">IF(SUM(E216:E216)&gt;0,SUM(E216:E216),"")</f>
      </c>
      <c r="F215" s="41">
        <f t="shared" si="37"/>
      </c>
      <c r="G215" s="41">
        <f t="shared" si="37"/>
      </c>
      <c r="H215" s="41">
        <f t="shared" si="37"/>
      </c>
      <c r="I215" s="41">
        <f t="shared" si="37"/>
      </c>
      <c r="J215" s="41">
        <f t="shared" si="37"/>
      </c>
      <c r="K215" s="450">
        <f t="shared" si="28"/>
      </c>
    </row>
    <row r="216" spans="1:11" ht="12.75">
      <c r="A216" s="42"/>
      <c r="B216" s="43"/>
      <c r="C216" s="92" t="s">
        <v>331</v>
      </c>
      <c r="D216" s="50">
        <v>4220</v>
      </c>
      <c r="E216" s="85">
        <f>IF('[1]miasto2004'!E324&gt;0,'[1]miasto2004'!E324,"")</f>
      </c>
      <c r="F216" s="85">
        <f>IF('[1]miasto2004'!F324&gt;0,'[1]miasto2004'!F324,"")</f>
      </c>
      <c r="G216" s="85">
        <f>IF('[1]miasto2004'!G324&gt;0,'[1]miasto2004'!G324,"")</f>
      </c>
      <c r="H216" s="85">
        <f>IF('[1]miasto2004'!H324&gt;0,'[1]miasto2004'!H324,"")</f>
      </c>
      <c r="I216" s="85">
        <f>IF('[1]miasto2004'!I324&gt;0,'[1]miasto2004'!I324,"")</f>
      </c>
      <c r="J216" s="85">
        <f>IF('[1]miasto2004'!J324&gt;0,'[1]miasto2004'!J324,"")</f>
      </c>
      <c r="K216" s="450">
        <f t="shared" si="28"/>
      </c>
    </row>
    <row r="217" spans="1:11" s="4" customFormat="1" ht="18" customHeight="1">
      <c r="A217" s="48"/>
      <c r="B217" s="38">
        <v>75495</v>
      </c>
      <c r="C217" s="91" t="s">
        <v>285</v>
      </c>
      <c r="D217" s="40"/>
      <c r="E217" s="41">
        <f aca="true" t="shared" si="38" ref="E217:J217">IF(SUM(E218:E221)&gt;0,SUM(E218:E221),"")</f>
        <v>160000</v>
      </c>
      <c r="F217" s="41">
        <f t="shared" si="38"/>
        <v>415000</v>
      </c>
      <c r="G217" s="41">
        <f t="shared" si="38"/>
        <v>165000</v>
      </c>
      <c r="H217" s="41">
        <f t="shared" si="38"/>
        <v>165000</v>
      </c>
      <c r="I217" s="41">
        <f t="shared" si="38"/>
      </c>
      <c r="J217" s="41">
        <f t="shared" si="38"/>
      </c>
      <c r="K217" s="450">
        <f t="shared" si="28"/>
        <v>1.03125</v>
      </c>
    </row>
    <row r="218" spans="1:11" ht="12.75">
      <c r="A218" s="42"/>
      <c r="B218" s="43"/>
      <c r="C218" s="92" t="s">
        <v>479</v>
      </c>
      <c r="D218" s="50">
        <v>4300</v>
      </c>
      <c r="E218" s="85">
        <f>IF('[1]miasto2004'!E326&gt;0,'[1]miasto2004'!E326,"")</f>
        <v>110000</v>
      </c>
      <c r="F218" s="85">
        <f>IF('[1]miasto2004'!F326&gt;0,'[1]miasto2004'!F326,"")</f>
        <v>115000</v>
      </c>
      <c r="G218" s="85">
        <f>IF('[1]miasto2004'!G326&gt;0,'[1]miasto2004'!G326,"")</f>
        <v>115000</v>
      </c>
      <c r="H218" s="85">
        <f>IF('[1]miasto2004'!H326&gt;0,'[1]miasto2004'!H326,"")</f>
        <v>115000</v>
      </c>
      <c r="I218" s="85">
        <f>IF('[1]miasto2004'!I326&gt;0,'[1]miasto2004'!I326,"")</f>
      </c>
      <c r="J218" s="85">
        <f>IF('[1]miasto2004'!J326&gt;0,'[1]miasto2004'!J326,"")</f>
      </c>
      <c r="K218" s="450">
        <f t="shared" si="28"/>
        <v>1.0454545454545454</v>
      </c>
    </row>
    <row r="219" spans="1:11" ht="12.75">
      <c r="A219" s="42"/>
      <c r="B219" s="43"/>
      <c r="C219" s="92" t="s">
        <v>337</v>
      </c>
      <c r="D219" s="50">
        <v>6050</v>
      </c>
      <c r="E219" s="85">
        <f>IF('[1]miasto2004'!E327&gt;0,'[1]miasto2004'!E327,"")</f>
        <v>50000</v>
      </c>
      <c r="F219" s="85">
        <f>IF('[1]miasto2004'!F327&gt;0,'[1]miasto2004'!F327,"")</f>
        <v>300000</v>
      </c>
      <c r="G219" s="85">
        <f>IF('[1]miasto2004'!G327&gt;0,'[1]miasto2004'!G327,"")</f>
        <v>50000</v>
      </c>
      <c r="H219" s="85">
        <f>IF('[1]miasto2004'!H327&gt;0,'[1]miasto2004'!H327,"")</f>
        <v>50000</v>
      </c>
      <c r="I219" s="85">
        <f>IF('[1]miasto2004'!I327&gt;0,'[1]miasto2004'!I327,"")</f>
      </c>
      <c r="J219" s="85">
        <f>IF('[1]miasto2004'!J327&gt;0,'[1]miasto2004'!J327,"")</f>
      </c>
      <c r="K219" s="450">
        <f t="shared" si="28"/>
        <v>1</v>
      </c>
    </row>
    <row r="220" spans="1:11" ht="12.75">
      <c r="A220" s="42"/>
      <c r="B220" s="43"/>
      <c r="C220" s="92"/>
      <c r="D220" s="50"/>
      <c r="E220" s="85">
        <f>IF('[1]miasto2004'!E328&gt;0,'[1]miasto2004'!E328,"")</f>
      </c>
      <c r="F220" s="85">
        <f>IF('[1]miasto2004'!F328&gt;0,'[1]miasto2004'!F328,"")</f>
      </c>
      <c r="G220" s="85">
        <f>IF('[1]miasto2004'!G328&gt;0,'[1]miasto2004'!G328,"")</f>
      </c>
      <c r="H220" s="85">
        <f>IF('[1]miasto2004'!H328&gt;0,'[1]miasto2004'!H328,"")</f>
      </c>
      <c r="I220" s="85">
        <f>IF('[1]miasto2004'!I328&gt;0,'[1]miasto2004'!I328,"")</f>
      </c>
      <c r="J220" s="85">
        <f>IF('[1]miasto2004'!J328&gt;0,'[1]miasto2004'!J328,"")</f>
      </c>
      <c r="K220" s="450">
        <f t="shared" si="28"/>
      </c>
    </row>
    <row r="221" spans="1:11" ht="13.5" thickBot="1">
      <c r="A221" s="53"/>
      <c r="B221" s="54"/>
      <c r="C221" s="93"/>
      <c r="D221" s="56"/>
      <c r="E221" s="85">
        <f>IF('[1]miasto2004'!E329&gt;0,'[1]miasto2004'!E329,"")</f>
      </c>
      <c r="F221" s="85">
        <f>IF('[1]miasto2004'!F329&gt;0,'[1]miasto2004'!F329,"")</f>
      </c>
      <c r="G221" s="85">
        <f>IF('[1]miasto2004'!G329&gt;0,'[1]miasto2004'!G329,"")</f>
      </c>
      <c r="H221" s="85">
        <f>IF('[1]miasto2004'!H329&gt;0,'[1]miasto2004'!H329,"")</f>
      </c>
      <c r="I221" s="85">
        <f>IF('[1]miasto2004'!I329&gt;0,'[1]miasto2004'!I329,"")</f>
      </c>
      <c r="J221" s="85">
        <f>IF('[1]miasto2004'!J329&gt;0,'[1]miasto2004'!J329,"")</f>
      </c>
      <c r="K221" s="450">
        <f t="shared" si="28"/>
      </c>
    </row>
    <row r="222" spans="1:11" s="1" customFormat="1" ht="22.5" customHeight="1">
      <c r="A222" s="59">
        <v>758</v>
      </c>
      <c r="B222" s="60"/>
      <c r="C222" s="96" t="s">
        <v>338</v>
      </c>
      <c r="D222" s="62"/>
      <c r="E222" s="63">
        <f aca="true" t="shared" si="39" ref="E222:J222">IF(SUM(E223)&gt;0,SUM(E223),"")</f>
      </c>
      <c r="F222" s="63">
        <f t="shared" si="39"/>
        <v>881899</v>
      </c>
      <c r="G222" s="63">
        <f t="shared" si="39"/>
        <v>881899</v>
      </c>
      <c r="H222" s="63">
        <f t="shared" si="39"/>
        <v>881899</v>
      </c>
      <c r="I222" s="63">
        <f t="shared" si="39"/>
      </c>
      <c r="J222" s="63">
        <f t="shared" si="39"/>
      </c>
      <c r="K222" s="450">
        <f t="shared" si="28"/>
      </c>
    </row>
    <row r="223" spans="1:11" s="4" customFormat="1" ht="18" customHeight="1">
      <c r="A223" s="48"/>
      <c r="B223" s="38">
        <v>75818</v>
      </c>
      <c r="C223" s="91" t="s">
        <v>340</v>
      </c>
      <c r="D223" s="40"/>
      <c r="E223" s="41">
        <f aca="true" t="shared" si="40" ref="E223:J223">IF(SUM(E224:E227)&gt;0,SUM(E224:E227),"")</f>
      </c>
      <c r="F223" s="41">
        <f t="shared" si="40"/>
        <v>881899</v>
      </c>
      <c r="G223" s="41">
        <f t="shared" si="40"/>
        <v>881899</v>
      </c>
      <c r="H223" s="41">
        <f t="shared" si="40"/>
        <v>881899</v>
      </c>
      <c r="I223" s="41">
        <f t="shared" si="40"/>
      </c>
      <c r="J223" s="41">
        <f t="shared" si="40"/>
      </c>
      <c r="K223" s="450">
        <f t="shared" si="28"/>
      </c>
    </row>
    <row r="224" spans="1:11" ht="12.75">
      <c r="A224" s="42"/>
      <c r="B224" s="43"/>
      <c r="C224" s="92" t="s">
        <v>340</v>
      </c>
      <c r="D224" s="50">
        <v>4810</v>
      </c>
      <c r="E224" s="51"/>
      <c r="F224" s="85">
        <f>IF('[1]miasto2004'!F332&gt;0,'[1]miasto2004'!F332,"")</f>
      </c>
      <c r="G224" s="85">
        <f>IF('[1]miasto2004'!G332&gt;0,'[1]miasto2004'!G332,"")</f>
      </c>
      <c r="H224" s="85">
        <f>IF('[1]miasto2004'!H332&gt;0,'[1]miasto2004'!H332,"")</f>
      </c>
      <c r="I224" s="52"/>
      <c r="J224" s="51"/>
      <c r="K224" s="450">
        <f t="shared" si="28"/>
      </c>
    </row>
    <row r="225" spans="1:11" ht="12.75">
      <c r="A225" s="42"/>
      <c r="B225" s="43"/>
      <c r="C225" s="92" t="s">
        <v>341</v>
      </c>
      <c r="D225" s="50"/>
      <c r="E225" s="51"/>
      <c r="F225" s="85">
        <v>533149</v>
      </c>
      <c r="G225" s="85">
        <v>533149</v>
      </c>
      <c r="H225" s="85">
        <v>533149</v>
      </c>
      <c r="I225" s="52"/>
      <c r="J225" s="51"/>
      <c r="K225" s="450">
        <f t="shared" si="28"/>
      </c>
    </row>
    <row r="226" spans="1:11" ht="12.75">
      <c r="A226" s="42"/>
      <c r="B226" s="43"/>
      <c r="C226" s="92" t="s">
        <v>144</v>
      </c>
      <c r="D226" s="50"/>
      <c r="E226" s="51"/>
      <c r="F226" s="85">
        <f>IF('[1]miasto2004'!F334&gt;0,'[1]miasto2004'!F334,"")</f>
        <v>160000</v>
      </c>
      <c r="G226" s="85">
        <f>IF('[1]miasto2004'!G334&gt;0,'[1]miasto2004'!G334,"")</f>
        <v>160000</v>
      </c>
      <c r="H226" s="85">
        <f>IF('[1]miasto2004'!H334&gt;0,'[1]miasto2004'!H334,"")</f>
        <v>160000</v>
      </c>
      <c r="I226" s="52"/>
      <c r="J226" s="51"/>
      <c r="K226" s="450">
        <f aca="true" t="shared" si="41" ref="K226:K307">IF(AND(G226&lt;&gt;"",E226&lt;&gt;""),G226/E226,"")</f>
      </c>
    </row>
    <row r="227" spans="1:11" ht="13.5" thickBot="1">
      <c r="A227" s="53"/>
      <c r="B227" s="54"/>
      <c r="C227" s="92" t="s">
        <v>342</v>
      </c>
      <c r="D227" s="56"/>
      <c r="E227" s="57"/>
      <c r="F227" s="85">
        <v>188750</v>
      </c>
      <c r="G227" s="85">
        <v>188750</v>
      </c>
      <c r="H227" s="85">
        <v>188750</v>
      </c>
      <c r="I227" s="58"/>
      <c r="J227" s="57"/>
      <c r="K227" s="450">
        <f t="shared" si="41"/>
      </c>
    </row>
    <row r="228" spans="1:11" s="1" customFormat="1" ht="22.5" customHeight="1">
      <c r="A228" s="59">
        <v>801</v>
      </c>
      <c r="B228" s="60"/>
      <c r="C228" s="96" t="s">
        <v>343</v>
      </c>
      <c r="D228" s="62"/>
      <c r="E228" s="63">
        <f aca="true" t="shared" si="42" ref="E228:J228">IF(SUM(E229,E243,E248,E251,E257,E269,E271,E276)&gt;0,SUM(E229,E243,E248,E251,E257,E269,E271,E276),"")</f>
        <v>33072835</v>
      </c>
      <c r="F228" s="63">
        <f t="shared" si="42"/>
        <v>35784949</v>
      </c>
      <c r="G228" s="63">
        <f t="shared" si="42"/>
        <v>33018308</v>
      </c>
      <c r="H228" s="63">
        <f t="shared" si="42"/>
        <v>2307674</v>
      </c>
      <c r="I228" s="63">
        <f t="shared" si="42"/>
        <v>30710634</v>
      </c>
      <c r="J228" s="63">
        <f t="shared" si="42"/>
      </c>
      <c r="K228" s="450">
        <f t="shared" si="41"/>
        <v>0.9983513055351922</v>
      </c>
    </row>
    <row r="229" spans="1:11" s="4" customFormat="1" ht="18" customHeight="1">
      <c r="A229" s="48"/>
      <c r="B229" s="38">
        <v>80101</v>
      </c>
      <c r="C229" s="91" t="s">
        <v>344</v>
      </c>
      <c r="D229" s="40"/>
      <c r="E229" s="41">
        <f aca="true" t="shared" si="43" ref="E229:J229">IF(SUM(E230:E236)&gt;0,SUM(E230:E236),"")</f>
        <v>16698002</v>
      </c>
      <c r="F229" s="41">
        <f t="shared" si="43"/>
        <v>16910537</v>
      </c>
      <c r="G229" s="41">
        <f t="shared" si="43"/>
        <v>15314717</v>
      </c>
      <c r="H229" s="41">
        <f t="shared" si="43"/>
      </c>
      <c r="I229" s="41">
        <f t="shared" si="43"/>
        <v>15314717</v>
      </c>
      <c r="J229" s="41">
        <f t="shared" si="43"/>
      </c>
      <c r="K229" s="450">
        <f t="shared" si="41"/>
        <v>0.9171586516758112</v>
      </c>
    </row>
    <row r="230" spans="1:11" ht="24.75" customHeight="1">
      <c r="A230" s="156"/>
      <c r="B230" s="43" t="s">
        <v>1</v>
      </c>
      <c r="C230" s="44" t="s">
        <v>233</v>
      </c>
      <c r="D230" s="50">
        <v>2540</v>
      </c>
      <c r="E230" s="85">
        <f>IF('[1]miasto2004'!E338&gt;0,'[1]miasto2004'!E338,"")</f>
        <v>62832</v>
      </c>
      <c r="F230" s="85">
        <f>IF('[1]miasto2004'!F338&gt;0,'[1]miasto2004'!F338,"")</f>
        <v>55000</v>
      </c>
      <c r="G230" s="85">
        <f>IF('[1]miasto2004'!G338&gt;0,'[1]miasto2004'!G338,"")</f>
        <v>49254</v>
      </c>
      <c r="H230" s="85">
        <f>IF('[1]miasto2004'!H338&gt;0,'[1]miasto2004'!H338,"")</f>
      </c>
      <c r="I230" s="85">
        <f>IF('[1]miasto2004'!I338&gt;0,'[1]miasto2004'!I338,"")</f>
        <v>49254</v>
      </c>
      <c r="J230" s="85">
        <f>IF('[1]miasto2004'!J338&gt;0,'[1]miasto2004'!J338,"")</f>
      </c>
      <c r="K230" s="450">
        <f t="shared" si="41"/>
        <v>0.783899923605806</v>
      </c>
    </row>
    <row r="231" spans="1:11" ht="21.75" customHeight="1">
      <c r="A231" s="156"/>
      <c r="B231" s="43"/>
      <c r="C231" s="49" t="s">
        <v>424</v>
      </c>
      <c r="D231" s="50">
        <v>2650</v>
      </c>
      <c r="E231" s="85"/>
      <c r="F231" s="85">
        <f>IF('[1]miasto2004'!F339&gt;0,'[1]miasto2004'!F339,"")</f>
        <v>16334337</v>
      </c>
      <c r="G231" s="85">
        <f>IF('[1]miasto2004'!G339&gt;0,'[1]miasto2004'!G339,"")</f>
        <v>14744263</v>
      </c>
      <c r="H231" s="85"/>
      <c r="I231" s="85">
        <f>IF('[1]miasto2004'!I339&gt;0,'[1]miasto2004'!I339,"")</f>
        <v>14744263</v>
      </c>
      <c r="J231" s="85"/>
      <c r="K231" s="450"/>
    </row>
    <row r="232" spans="1:11" ht="24">
      <c r="A232" s="42"/>
      <c r="B232" s="43"/>
      <c r="C232" s="49" t="s">
        <v>510</v>
      </c>
      <c r="D232" s="50">
        <v>2590</v>
      </c>
      <c r="E232" s="85">
        <f>IF('[1]miasto2004'!E340&gt;0,'[1]miasto2004'!E340,"")</f>
        <v>16368602</v>
      </c>
      <c r="F232" s="85">
        <f>IF('[1]miasto2004'!F340&gt;0,'[1]miasto2004'!F340,"")</f>
      </c>
      <c r="G232" s="85">
        <f>IF('[1]miasto2004'!G340&gt;0,'[1]miasto2004'!G340,"")</f>
      </c>
      <c r="H232" s="85">
        <f>IF('[1]miasto2004'!H340&gt;0,'[1]miasto2004'!H340,"")</f>
      </c>
      <c r="I232" s="85">
        <f>IF('[1]miasto2004'!I340&gt;0,'[1]miasto2004'!I340,"")</f>
      </c>
      <c r="J232" s="85">
        <f>IF('[1]miasto2004'!J340&gt;0,'[1]miasto2004'!J340,"")</f>
      </c>
      <c r="K232" s="450">
        <f t="shared" si="41"/>
      </c>
    </row>
    <row r="233" spans="1:11" ht="12.75">
      <c r="A233" s="42"/>
      <c r="B233" s="43"/>
      <c r="C233" s="92" t="s">
        <v>414</v>
      </c>
      <c r="D233" s="50">
        <v>4240</v>
      </c>
      <c r="E233" s="85">
        <f>IF('[1]miasto2004'!E341&gt;0,'[1]miasto2004'!E341,"")</f>
        <v>6739</v>
      </c>
      <c r="F233" s="85">
        <f>IF('[1]miasto2004'!F341&gt;0,'[1]miasto2004'!F341,"")</f>
      </c>
      <c r="G233" s="85">
        <f>IF('[1]miasto2004'!G341&gt;0,'[1]miasto2004'!G341,"")</f>
      </c>
      <c r="H233" s="85">
        <f>IF('[1]miasto2004'!H341&gt;0,'[1]miasto2004'!H341,"")</f>
      </c>
      <c r="I233" s="85">
        <f>IF('[1]miasto2004'!I341&gt;0,'[1]miasto2004'!I341,"")</f>
      </c>
      <c r="J233" s="85">
        <f>IF('[1]miasto2004'!J341&gt;0,'[1]miasto2004'!J341,"")</f>
      </c>
      <c r="K233" s="450">
        <f t="shared" si="41"/>
      </c>
    </row>
    <row r="234" spans="1:11" s="2" customFormat="1" ht="19.5" customHeight="1">
      <c r="A234" s="97"/>
      <c r="B234" s="94"/>
      <c r="C234" s="92" t="s">
        <v>432</v>
      </c>
      <c r="D234" s="98">
        <v>6050</v>
      </c>
      <c r="E234" s="85">
        <f>IF('[1]miasto2004'!E342&gt;0,'[1]miasto2004'!E342,"")</f>
        <v>255359</v>
      </c>
      <c r="F234" s="85">
        <f>IF('[1]miasto2004'!F342&gt;0,'[1]miasto2004'!F342,"")</f>
      </c>
      <c r="G234" s="85">
        <f>IF('[1]miasto2004'!G342&gt;0,'[1]miasto2004'!G342,"")</f>
      </c>
      <c r="H234" s="85">
        <f>IF('[1]miasto2004'!H342&gt;0,'[1]miasto2004'!H342,"")</f>
      </c>
      <c r="I234" s="85">
        <f>IF('[1]miasto2004'!I342&gt;0,'[1]miasto2004'!I342,"")</f>
      </c>
      <c r="J234" s="85">
        <f>IF('[1]miasto2004'!J342&gt;0,'[1]miasto2004'!J342,"")</f>
      </c>
      <c r="K234" s="450">
        <f t="shared" si="41"/>
      </c>
    </row>
    <row r="235" spans="1:11" s="2" customFormat="1" ht="19.5" customHeight="1">
      <c r="A235" s="97"/>
      <c r="B235" s="94"/>
      <c r="C235" s="49" t="s">
        <v>11</v>
      </c>
      <c r="D235" s="98">
        <v>6060</v>
      </c>
      <c r="E235" s="85">
        <f>IF('[1]miasto2004'!E343&gt;0,'[1]miasto2004'!E343,"")</f>
        <v>4470</v>
      </c>
      <c r="F235" s="85">
        <f>IF('[1]miasto2004'!F343&gt;0,'[1]miasto2004'!F343,"")</f>
      </c>
      <c r="G235" s="85">
        <f>IF('[1]miasto2004'!G343&gt;0,'[1]miasto2004'!G343,"")</f>
      </c>
      <c r="H235" s="85">
        <f>IF('[1]miasto2004'!H343&gt;0,'[1]miasto2004'!H343,"")</f>
      </c>
      <c r="I235" s="85">
        <f>IF('[1]miasto2004'!I343&gt;0,'[1]miasto2004'!I343,"")</f>
      </c>
      <c r="J235" s="85">
        <f>IF('[1]miasto2004'!J343&gt;0,'[1]miasto2004'!J343,"")</f>
      </c>
      <c r="K235" s="450">
        <f t="shared" si="41"/>
      </c>
    </row>
    <row r="236" spans="1:11" s="2" customFormat="1" ht="42" customHeight="1">
      <c r="A236" s="97"/>
      <c r="B236" s="458"/>
      <c r="C236" s="459" t="s">
        <v>231</v>
      </c>
      <c r="D236" s="460">
        <v>6210</v>
      </c>
      <c r="E236" s="464">
        <f>IF('[1]miasto2004'!E344&gt;0,'[1]miasto2004'!E344,"")</f>
      </c>
      <c r="F236" s="464">
        <f>IF('[1]miasto2004'!F344&gt;0,'[1]miasto2004'!F344,"")</f>
        <v>521200</v>
      </c>
      <c r="G236" s="464">
        <f>IF('[1]miasto2004'!G344&gt;0,'[1]miasto2004'!G344,"")</f>
        <v>521200</v>
      </c>
      <c r="H236" s="464"/>
      <c r="I236" s="464">
        <f>IF('[1]miasto2004'!I344&gt;0,'[1]miasto2004'!I344,"")</f>
        <v>521200</v>
      </c>
      <c r="J236" s="464"/>
      <c r="K236" s="450"/>
    </row>
    <row r="237" spans="1:11" s="2" customFormat="1" ht="19.5" customHeight="1">
      <c r="A237" s="97"/>
      <c r="B237" s="94"/>
      <c r="C237" s="84" t="s">
        <v>229</v>
      </c>
      <c r="D237" s="98"/>
      <c r="E237" s="85"/>
      <c r="F237" s="465">
        <f>IF('[1]miasto2004'!F345&gt;0,'[1]miasto2004'!F345,"")</f>
        <v>177000</v>
      </c>
      <c r="G237" s="465">
        <f>IF('[1]miasto2004'!G345&gt;0,'[1]miasto2004'!G345,"")</f>
        <v>177000</v>
      </c>
      <c r="H237" s="465"/>
      <c r="I237" s="465">
        <f>IF('[1]miasto2004'!I345&gt;0,'[1]miasto2004'!I345,"")</f>
        <v>177000</v>
      </c>
      <c r="J237" s="465"/>
      <c r="K237" s="450"/>
    </row>
    <row r="238" spans="1:11" s="2" customFormat="1" ht="19.5" customHeight="1">
      <c r="A238" s="97"/>
      <c r="B238" s="94"/>
      <c r="C238" s="84" t="s">
        <v>267</v>
      </c>
      <c r="D238" s="98"/>
      <c r="E238" s="85"/>
      <c r="F238" s="465">
        <f>IF('[1]miasto2004'!F346&gt;0,'[1]miasto2004'!F346,"")</f>
        <v>33800</v>
      </c>
      <c r="G238" s="465">
        <f>IF('[1]miasto2004'!G346&gt;0,'[1]miasto2004'!G346,"")</f>
        <v>33800</v>
      </c>
      <c r="H238" s="465"/>
      <c r="I238" s="465">
        <f>IF('[1]miasto2004'!I346&gt;0,'[1]miasto2004'!I346,"")</f>
        <v>33800</v>
      </c>
      <c r="J238" s="465"/>
      <c r="K238" s="450"/>
    </row>
    <row r="239" spans="1:11" s="2" customFormat="1" ht="19.5" customHeight="1">
      <c r="A239" s="97"/>
      <c r="B239" s="94"/>
      <c r="C239" s="84" t="s">
        <v>230</v>
      </c>
      <c r="D239" s="98"/>
      <c r="E239" s="85"/>
      <c r="F239" s="465">
        <f>IF('[1]miasto2004'!F347&gt;0,'[1]miasto2004'!F347,"")</f>
        <v>20000</v>
      </c>
      <c r="G239" s="465">
        <f>IF('[1]miasto2004'!G347&gt;0,'[1]miasto2004'!G347,"")</f>
        <v>20000</v>
      </c>
      <c r="H239" s="465"/>
      <c r="I239" s="465">
        <f>IF('[1]miasto2004'!I347&gt;0,'[1]miasto2004'!I347,"")</f>
        <v>20000</v>
      </c>
      <c r="J239" s="465"/>
      <c r="K239" s="450"/>
    </row>
    <row r="240" spans="1:11" s="2" customFormat="1" ht="19.5" customHeight="1">
      <c r="A240" s="97"/>
      <c r="B240" s="94"/>
      <c r="C240" s="84" t="s">
        <v>260</v>
      </c>
      <c r="D240" s="98"/>
      <c r="E240" s="85"/>
      <c r="F240" s="465">
        <f>IF('[1]miasto2004'!F348&gt;0,'[1]miasto2004'!F348,"")</f>
        <v>27900</v>
      </c>
      <c r="G240" s="465">
        <f>IF('[1]miasto2004'!G348&gt;0,'[1]miasto2004'!G348,"")</f>
        <v>27900</v>
      </c>
      <c r="H240" s="465"/>
      <c r="I240" s="465">
        <f>IF('[1]miasto2004'!I348&gt;0,'[1]miasto2004'!I348,"")</f>
        <v>27900</v>
      </c>
      <c r="J240" s="465"/>
      <c r="K240" s="450"/>
    </row>
    <row r="241" spans="1:11" s="2" customFormat="1" ht="19.5" customHeight="1">
      <c r="A241" s="97"/>
      <c r="B241" s="94"/>
      <c r="C241" s="84" t="s">
        <v>265</v>
      </c>
      <c r="D241" s="98"/>
      <c r="E241" s="85"/>
      <c r="F241" s="465">
        <f>IF('[1]miasto2004'!F349&gt;0,'[1]miasto2004'!F349,"")</f>
        <v>178000</v>
      </c>
      <c r="G241" s="465">
        <f>IF('[1]miasto2004'!G349&gt;0,'[1]miasto2004'!G349,"")</f>
        <v>178000</v>
      </c>
      <c r="H241" s="465"/>
      <c r="I241" s="465">
        <f>IF('[1]miasto2004'!I349&gt;0,'[1]miasto2004'!I349,"")</f>
        <v>178000</v>
      </c>
      <c r="J241" s="465"/>
      <c r="K241" s="450"/>
    </row>
    <row r="242" spans="1:11" s="2" customFormat="1" ht="19.5" customHeight="1">
      <c r="A242" s="97"/>
      <c r="B242" s="94"/>
      <c r="C242" s="84" t="s">
        <v>266</v>
      </c>
      <c r="D242" s="98"/>
      <c r="E242" s="85"/>
      <c r="F242" s="465">
        <f>IF('[1]miasto2004'!F350&gt;0,'[1]miasto2004'!F350,"")</f>
        <v>84500</v>
      </c>
      <c r="G242" s="465">
        <f>IF('[1]miasto2004'!G350&gt;0,'[1]miasto2004'!G350,"")</f>
        <v>84500</v>
      </c>
      <c r="H242" s="465"/>
      <c r="I242" s="465">
        <f>IF('[1]miasto2004'!I350&gt;0,'[1]miasto2004'!I350,"")</f>
        <v>84500</v>
      </c>
      <c r="J242" s="465"/>
      <c r="K242" s="450"/>
    </row>
    <row r="243" spans="1:11" s="4" customFormat="1" ht="18" customHeight="1">
      <c r="A243" s="48"/>
      <c r="B243" s="38">
        <v>80104</v>
      </c>
      <c r="C243" s="91" t="s">
        <v>524</v>
      </c>
      <c r="D243" s="40"/>
      <c r="E243" s="41">
        <f aca="true" t="shared" si="44" ref="E243:J243">IF(SUM(E244:E247)&gt;0,SUM(E244:E247),"")</f>
        <v>5122198</v>
      </c>
      <c r="F243" s="41">
        <f t="shared" si="44"/>
        <v>5211825</v>
      </c>
      <c r="G243" s="41">
        <f t="shared" si="44"/>
        <v>5211825</v>
      </c>
      <c r="H243" s="41">
        <f t="shared" si="44"/>
      </c>
      <c r="I243" s="41">
        <f t="shared" si="44"/>
        <v>5211825</v>
      </c>
      <c r="J243" s="41">
        <f t="shared" si="44"/>
      </c>
      <c r="K243" s="450">
        <f t="shared" si="41"/>
        <v>1.0174977617030814</v>
      </c>
    </row>
    <row r="244" spans="1:11" ht="38.25">
      <c r="A244" s="42"/>
      <c r="B244" s="43"/>
      <c r="C244" s="394" t="s">
        <v>510</v>
      </c>
      <c r="D244" s="50">
        <v>2590</v>
      </c>
      <c r="E244" s="85">
        <f>IF('[1]miasto2004'!E357&gt;0,'[1]miasto2004'!E357,"")</f>
        <v>4705790</v>
      </c>
      <c r="F244" s="85">
        <f>IF('[1]miasto2004'!F357&gt;0,'[1]miasto2004'!F357,"")</f>
      </c>
      <c r="G244" s="85">
        <f>IF('[1]miasto2004'!G357&gt;0,'[1]miasto2004'!G357,"")</f>
      </c>
      <c r="H244" s="85">
        <f>IF('[1]miasto2004'!H357&gt;0,'[1]miasto2004'!H357,"")</f>
      </c>
      <c r="I244" s="85">
        <f>IF('[1]miasto2004'!I357&gt;0,'[1]miasto2004'!I357,"")</f>
      </c>
      <c r="J244" s="85">
        <f>IF('[1]miasto2004'!J357&gt;0,'[1]miasto2004'!J357,"")</f>
      </c>
      <c r="K244" s="450">
        <f t="shared" si="41"/>
      </c>
    </row>
    <row r="245" spans="1:11" ht="27.75" customHeight="1">
      <c r="A245" s="42"/>
      <c r="B245" s="64"/>
      <c r="C245" s="44" t="s">
        <v>233</v>
      </c>
      <c r="D245" s="50">
        <v>2540</v>
      </c>
      <c r="E245" s="85">
        <f>IF('[1]miasto2004'!E358&gt;0,'[1]miasto2004'!E358,"")</f>
        <v>395101</v>
      </c>
      <c r="F245" s="85">
        <f>IF('[1]miasto2004'!F358&gt;0,'[1]miasto2004'!F358,"")</f>
        <v>896280</v>
      </c>
      <c r="G245" s="85">
        <f>IF('[1]miasto2004'!G358&gt;0,'[1]miasto2004'!G358,"")</f>
        <v>896280</v>
      </c>
      <c r="H245" s="85">
        <f>IF('[1]miasto2004'!H358&gt;0,'[1]miasto2004'!H358,"")</f>
      </c>
      <c r="I245" s="85">
        <f>IF('[1]miasto2004'!I358&gt;0,'[1]miasto2004'!I358,"")</f>
        <v>896280</v>
      </c>
      <c r="J245" s="85">
        <f>IF('[1]miasto2004'!J358&gt;0,'[1]miasto2004'!J358,"")</f>
      </c>
      <c r="K245" s="450">
        <f t="shared" si="41"/>
        <v>2.2684832485870703</v>
      </c>
    </row>
    <row r="246" spans="1:11" ht="27.75" customHeight="1">
      <c r="A246" s="42"/>
      <c r="B246" s="43"/>
      <c r="C246" s="469" t="s">
        <v>232</v>
      </c>
      <c r="D246" s="73">
        <v>2650</v>
      </c>
      <c r="E246" s="85">
        <f>IF('[1]miasto2004'!E359&gt;0,'[1]miasto2004'!E359,"")</f>
      </c>
      <c r="F246" s="85">
        <f>IF('[1]miasto2004'!F359&gt;0,'[1]miasto2004'!F359,"")</f>
        <v>4234045</v>
      </c>
      <c r="G246" s="85">
        <f>IF('[1]miasto2004'!G359&gt;0,'[1]miasto2004'!G359,"")</f>
        <v>4234045</v>
      </c>
      <c r="H246" s="85">
        <f>IF('[1]miasto2004'!H359&gt;0,'[1]miasto2004'!H359,"")</f>
      </c>
      <c r="I246" s="85">
        <f>IF('[1]miasto2004'!I359&gt;0,'[1]miasto2004'!I359,"")</f>
        <v>4234045</v>
      </c>
      <c r="J246" s="85">
        <f>IF('[1]miasto2004'!J359&gt;0,'[1]miasto2004'!J359,"")</f>
      </c>
      <c r="K246" s="450"/>
    </row>
    <row r="247" spans="1:11" ht="48" customHeight="1">
      <c r="A247" s="42"/>
      <c r="B247" s="43"/>
      <c r="C247" s="49" t="s">
        <v>69</v>
      </c>
      <c r="D247" s="73">
        <v>6210</v>
      </c>
      <c r="E247" s="85">
        <f>IF('[1]miasto2004'!E360&gt;0,'[1]miasto2004'!E360,"")</f>
        <v>21307</v>
      </c>
      <c r="F247" s="85">
        <f>IF('[1]miasto2004'!F360&gt;0,'[1]miasto2004'!F360,"")</f>
        <v>81500</v>
      </c>
      <c r="G247" s="85">
        <f>IF('[1]miasto2004'!G360&gt;0,'[1]miasto2004'!G360,"")</f>
        <v>81500</v>
      </c>
      <c r="H247" s="85">
        <f>IF('[1]miasto2004'!H360&gt;0,'[1]miasto2004'!H360,"")</f>
      </c>
      <c r="I247" s="85">
        <f>IF('[1]miasto2004'!I360&gt;0,'[1]miasto2004'!I360,"")</f>
        <v>81500</v>
      </c>
      <c r="J247" s="85">
        <f>IF('[1]miasto2004'!J360&gt;0,'[1]miasto2004'!J360,"")</f>
      </c>
      <c r="K247" s="450">
        <f t="shared" si="41"/>
        <v>3.8250340263763083</v>
      </c>
    </row>
    <row r="248" spans="1:11" ht="28.5" customHeight="1">
      <c r="A248" s="42"/>
      <c r="B248" s="159" t="s">
        <v>263</v>
      </c>
      <c r="C248" s="131" t="s">
        <v>264</v>
      </c>
      <c r="D248" s="167"/>
      <c r="E248" s="41">
        <f aca="true" t="shared" si="45" ref="E248:J248">IF(SUM(E249:E250)&gt;0,SUM(E249:E250),"")</f>
        <v>157556</v>
      </c>
      <c r="F248" s="41">
        <f t="shared" si="45"/>
        <v>137862</v>
      </c>
      <c r="G248" s="41">
        <f t="shared" si="45"/>
        <v>137862</v>
      </c>
      <c r="H248" s="41">
        <f t="shared" si="45"/>
      </c>
      <c r="I248" s="41">
        <f t="shared" si="45"/>
        <v>137862</v>
      </c>
      <c r="J248" s="41">
        <f t="shared" si="45"/>
      </c>
      <c r="K248" s="450"/>
    </row>
    <row r="249" spans="1:11" ht="32.25" customHeight="1">
      <c r="A249" s="42"/>
      <c r="B249" s="43"/>
      <c r="C249" s="44" t="s">
        <v>233</v>
      </c>
      <c r="D249" s="467">
        <v>2540</v>
      </c>
      <c r="E249" s="85">
        <f>IF('[1]miasto2004'!E362&gt;0,'[1]miasto2004'!E362,"")</f>
        <v>157556</v>
      </c>
      <c r="F249" s="85">
        <f>IF('[1]miasto2004'!F362&gt;0,'[1]miasto2004'!F362,"")</f>
      </c>
      <c r="G249" s="85">
        <f>IF('[1]miasto2004'!G362&gt;0,'[1]miasto2004'!G362,"")</f>
      </c>
      <c r="H249" s="85">
        <f>IF('[1]miasto2004'!H362&gt;0,'[1]miasto2004'!H362,"")</f>
      </c>
      <c r="I249" s="85">
        <f>IF('[1]miasto2004'!I362&gt;0,'[1]miasto2004'!I362,"")</f>
      </c>
      <c r="J249" s="85">
        <f>IF('[1]miasto2004'!J362&gt;0,'[1]miasto2004'!J362,"")</f>
      </c>
      <c r="K249" s="450"/>
    </row>
    <row r="250" spans="1:11" ht="50.25" customHeight="1">
      <c r="A250" s="42"/>
      <c r="B250" s="43"/>
      <c r="C250" s="84" t="s">
        <v>219</v>
      </c>
      <c r="D250" s="73">
        <v>2590</v>
      </c>
      <c r="E250" s="85">
        <f>IF('[1]miasto2004'!E363&gt;0,'[1]miasto2004'!E363,"")</f>
      </c>
      <c r="F250" s="85">
        <f>IF('[1]miasto2004'!F363&gt;0,'[1]miasto2004'!F363,"")</f>
        <v>137862</v>
      </c>
      <c r="G250" s="85">
        <f>IF('[1]miasto2004'!G363&gt;0,'[1]miasto2004'!G363,"")</f>
        <v>137862</v>
      </c>
      <c r="H250" s="85">
        <f>IF('[1]miasto2004'!H363&gt;0,'[1]miasto2004'!H363,"")</f>
      </c>
      <c r="I250" s="85">
        <f>IF('[1]miasto2004'!I363&gt;0,'[1]miasto2004'!I363,"")</f>
        <v>137862</v>
      </c>
      <c r="J250" s="85">
        <f>IF('[1]miasto2004'!J363&gt;0,'[1]miasto2004'!J363,"")</f>
      </c>
      <c r="K250" s="450"/>
    </row>
    <row r="251" spans="1:11" s="4" customFormat="1" ht="18" customHeight="1">
      <c r="A251" s="48"/>
      <c r="B251" s="86">
        <v>80110</v>
      </c>
      <c r="C251" s="99" t="s">
        <v>345</v>
      </c>
      <c r="D251" s="88"/>
      <c r="E251" s="89">
        <f aca="true" t="shared" si="46" ref="E251:J251">IF(SUM(E252:E256)&gt;0,SUM(E252:E256),"")</f>
        <v>10373040</v>
      </c>
      <c r="F251" s="89">
        <f t="shared" si="46"/>
        <v>13027051</v>
      </c>
      <c r="G251" s="89">
        <f t="shared" si="46"/>
        <v>11856230</v>
      </c>
      <c r="H251" s="89">
        <f t="shared" si="46"/>
        <v>1810000</v>
      </c>
      <c r="I251" s="89">
        <f t="shared" si="46"/>
        <v>10046230</v>
      </c>
      <c r="J251" s="89">
        <f t="shared" si="46"/>
      </c>
      <c r="K251" s="450">
        <f t="shared" si="41"/>
        <v>1.1429850844111273</v>
      </c>
    </row>
    <row r="252" spans="1:11" ht="24">
      <c r="A252" s="42"/>
      <c r="B252" s="43"/>
      <c r="C252" s="44" t="s">
        <v>233</v>
      </c>
      <c r="D252" s="50">
        <v>2540</v>
      </c>
      <c r="E252" s="85">
        <f>IF('[1]miasto2004'!E365&gt;0,'[1]miasto2004'!E365,"")</f>
        <v>141431</v>
      </c>
      <c r="F252" s="85">
        <f>IF('[1]miasto2004'!F365&gt;0,'[1]miasto2004'!F365,"")</f>
        <v>540000</v>
      </c>
      <c r="G252" s="85">
        <f>IF('[1]miasto2004'!G365&gt;0,'[1]miasto2004'!G365,"")</f>
        <v>483586</v>
      </c>
      <c r="H252" s="85">
        <f>IF('[1]miasto2004'!H365&gt;0,'[1]miasto2004'!H365,"")</f>
      </c>
      <c r="I252" s="85">
        <f>IF('[1]miasto2004'!I365&gt;0,'[1]miasto2004'!I365,"")</f>
        <v>483586</v>
      </c>
      <c r="J252" s="85">
        <f>IF('[1]miasto2004'!J365&gt;0,'[1]miasto2004'!J365,"")</f>
      </c>
      <c r="K252" s="450">
        <f t="shared" si="41"/>
        <v>3.419236235337373</v>
      </c>
    </row>
    <row r="253" spans="1:11" ht="24.75" customHeight="1">
      <c r="A253" s="42"/>
      <c r="B253" s="43"/>
      <c r="C253" s="49" t="s">
        <v>510</v>
      </c>
      <c r="D253" s="50">
        <v>2590</v>
      </c>
      <c r="E253" s="85">
        <f>IF('[1]miasto2004'!E366&gt;0,'[1]miasto2004'!E366,"")</f>
        <v>10209394</v>
      </c>
      <c r="F253" s="85">
        <f>IF('[1]miasto2004'!F366&gt;0,'[1]miasto2004'!F366,"")</f>
      </c>
      <c r="G253" s="85">
        <f>IF('[1]miasto2004'!G366&gt;0,'[1]miasto2004'!G366,"")</f>
      </c>
      <c r="H253" s="85">
        <f>IF('[1]miasto2004'!H366&gt;0,'[1]miasto2004'!H366,"")</f>
      </c>
      <c r="I253" s="85">
        <f>IF('[1]miasto2004'!I366&gt;0,'[1]miasto2004'!I366,"")</f>
      </c>
      <c r="J253" s="85">
        <f>IF('[1]miasto2004'!J366&gt;0,'[1]miasto2004'!J366,"")</f>
      </c>
      <c r="K253" s="450">
        <f t="shared" si="41"/>
      </c>
    </row>
    <row r="254" spans="1:11" s="2" customFormat="1" ht="12.75">
      <c r="A254" s="97"/>
      <c r="B254" s="94"/>
      <c r="C254" s="92" t="s">
        <v>261</v>
      </c>
      <c r="D254" s="98">
        <v>2650</v>
      </c>
      <c r="E254" s="85">
        <f>IF('[1]miasto2004'!E367&gt;0,'[1]miasto2004'!E367,"")</f>
      </c>
      <c r="F254" s="85">
        <f>IF('[1]miasto2004'!F367&gt;0,'[1]miasto2004'!F367,"")</f>
        <v>10667051</v>
      </c>
      <c r="G254" s="85">
        <f>IF('[1]miasto2004'!G367&gt;0,'[1]miasto2004'!G367,"")</f>
        <v>9552644</v>
      </c>
      <c r="H254" s="85">
        <f>IF('[1]miasto2004'!H367&gt;0,'[1]miasto2004'!H367,"")</f>
      </c>
      <c r="I254" s="85">
        <f>IF('[1]miasto2004'!I367&gt;0,'[1]miasto2004'!I367,"")</f>
        <v>9552644</v>
      </c>
      <c r="J254" s="85">
        <f>IF('[1]miasto2004'!J367&gt;0,'[1]miasto2004'!J367,"")</f>
      </c>
      <c r="K254" s="450">
        <f t="shared" si="41"/>
      </c>
    </row>
    <row r="255" spans="1:11" s="2" customFormat="1" ht="24">
      <c r="A255" s="97"/>
      <c r="B255" s="94"/>
      <c r="C255" s="49" t="s">
        <v>242</v>
      </c>
      <c r="D255" s="98">
        <v>6050</v>
      </c>
      <c r="E255" s="85">
        <f>IF('[1]miasto2004'!E368&gt;0,'[1]miasto2004'!E368,"")</f>
        <v>22215</v>
      </c>
      <c r="F255" s="85">
        <f>IF('[1]miasto2004'!F368&gt;0,'[1]miasto2004'!F368,"")</f>
        <v>1810000</v>
      </c>
      <c r="G255" s="85">
        <f>IF('[1]miasto2004'!G368&gt;0,'[1]miasto2004'!G368,"")</f>
        <v>1810000</v>
      </c>
      <c r="H255" s="85">
        <f>IF('[1]miasto2004'!H368&gt;0,'[1]miasto2004'!H368,"")</f>
        <v>1810000</v>
      </c>
      <c r="I255" s="85">
        <f>IF('[1]miasto2004'!I368&gt;0,'[1]miasto2004'!I368,"")</f>
      </c>
      <c r="J255" s="85">
        <f>IF('[1]miasto2004'!J369&gt;0,'[1]miasto2004'!J369,"")</f>
      </c>
      <c r="K255" s="450">
        <f t="shared" si="41"/>
        <v>81.47647985595319</v>
      </c>
    </row>
    <row r="256" spans="1:11" s="2" customFormat="1" ht="48">
      <c r="A256" s="97"/>
      <c r="B256" s="94"/>
      <c r="C256" s="49" t="s">
        <v>69</v>
      </c>
      <c r="D256" s="98">
        <v>6210</v>
      </c>
      <c r="E256" s="85">
        <f>IF('[1]miasto2004'!E369&gt;0,'[1]miasto2004'!E369,"")</f>
      </c>
      <c r="F256" s="85">
        <f>IF('[1]miasto2004'!F369&gt;0,'[1]miasto2004'!F369,"")</f>
        <v>10000</v>
      </c>
      <c r="G256" s="85">
        <f>IF('[1]miasto2004'!G369&gt;0,'[1]miasto2004'!G369,"")</f>
        <v>10000</v>
      </c>
      <c r="H256" s="85"/>
      <c r="I256" s="85">
        <f>IF('[1]miasto2004'!I369&gt;0,'[1]miasto2004'!I369,"")</f>
        <v>10000</v>
      </c>
      <c r="J256" s="85"/>
      <c r="K256" s="450"/>
    </row>
    <row r="257" spans="1:11" ht="19.5" customHeight="1">
      <c r="A257" s="42"/>
      <c r="B257" s="159" t="s">
        <v>202</v>
      </c>
      <c r="C257" s="396" t="s">
        <v>201</v>
      </c>
      <c r="D257" s="132"/>
      <c r="E257" s="89">
        <f aca="true" t="shared" si="47" ref="E257:J257">IF(SUM(E258:E268)&gt;0,SUM(E258:E268),"")</f>
        <v>193368</v>
      </c>
      <c r="F257" s="89">
        <f t="shared" si="47"/>
      </c>
      <c r="G257" s="89">
        <f t="shared" si="47"/>
      </c>
      <c r="H257" s="89">
        <f t="shared" si="47"/>
      </c>
      <c r="I257" s="89">
        <f t="shared" si="47"/>
      </c>
      <c r="J257" s="89">
        <f t="shared" si="47"/>
      </c>
      <c r="K257" s="450">
        <f t="shared" si="41"/>
      </c>
    </row>
    <row r="258" spans="1:11" ht="12.75">
      <c r="A258" s="42"/>
      <c r="B258" s="43"/>
      <c r="C258" s="92" t="s">
        <v>274</v>
      </c>
      <c r="D258" s="50">
        <v>4010</v>
      </c>
      <c r="E258" s="85">
        <f>IF('[1]miasto2004'!E374&gt;0,'[1]miasto2004'!E374,"")</f>
        <v>120626</v>
      </c>
      <c r="F258" s="85"/>
      <c r="G258" s="85"/>
      <c r="H258" s="85"/>
      <c r="I258" s="85"/>
      <c r="J258" s="85"/>
      <c r="K258" s="450">
        <f t="shared" si="41"/>
      </c>
    </row>
    <row r="259" spans="1:11" ht="12.75">
      <c r="A259" s="42"/>
      <c r="B259" s="43"/>
      <c r="C259" s="92" t="s">
        <v>275</v>
      </c>
      <c r="D259" s="50">
        <v>4040</v>
      </c>
      <c r="E259" s="85">
        <f>IF('[1]miasto2004'!E375&gt;0,'[1]miasto2004'!E375,"")</f>
        <v>31100</v>
      </c>
      <c r="F259" s="85"/>
      <c r="G259" s="85"/>
      <c r="H259" s="85"/>
      <c r="I259" s="85"/>
      <c r="J259" s="85"/>
      <c r="K259" s="450">
        <f t="shared" si="41"/>
      </c>
    </row>
    <row r="260" spans="1:11" ht="12.75">
      <c r="A260" s="42"/>
      <c r="B260" s="43"/>
      <c r="C260" s="49" t="s">
        <v>276</v>
      </c>
      <c r="D260" s="50">
        <v>4110</v>
      </c>
      <c r="E260" s="85">
        <f>IF('[1]miasto2004'!E376&gt;0,'[1]miasto2004'!E376,"")</f>
        <v>20613</v>
      </c>
      <c r="F260" s="85"/>
      <c r="G260" s="85"/>
      <c r="H260" s="85"/>
      <c r="I260" s="85"/>
      <c r="J260" s="85"/>
      <c r="K260" s="450">
        <f t="shared" si="41"/>
      </c>
    </row>
    <row r="261" spans="1:11" ht="12.75">
      <c r="A261" s="42"/>
      <c r="B261" s="43"/>
      <c r="C261" s="49" t="s">
        <v>319</v>
      </c>
      <c r="D261" s="50">
        <v>4120</v>
      </c>
      <c r="E261" s="85">
        <f>IF('[1]miasto2004'!E377&gt;0,'[1]miasto2004'!E377,"")</f>
        <v>2892</v>
      </c>
      <c r="F261" s="85"/>
      <c r="G261" s="85"/>
      <c r="H261" s="85"/>
      <c r="I261" s="85"/>
      <c r="J261" s="85"/>
      <c r="K261" s="450">
        <f t="shared" si="41"/>
      </c>
    </row>
    <row r="262" spans="1:11" ht="12.75">
      <c r="A262" s="42"/>
      <c r="B262" s="43"/>
      <c r="C262" s="49" t="s">
        <v>307</v>
      </c>
      <c r="D262" s="50">
        <v>4210</v>
      </c>
      <c r="E262" s="85">
        <f>IF('[1]miasto2004'!E378&gt;0,'[1]miasto2004'!E378,"")</f>
        <v>3823</v>
      </c>
      <c r="F262" s="85"/>
      <c r="G262" s="85"/>
      <c r="H262" s="85"/>
      <c r="I262" s="85"/>
      <c r="J262" s="85"/>
      <c r="K262" s="450">
        <f t="shared" si="41"/>
      </c>
    </row>
    <row r="263" spans="1:11" ht="12.75">
      <c r="A263" s="42"/>
      <c r="B263" s="43"/>
      <c r="C263" s="92" t="s">
        <v>278</v>
      </c>
      <c r="D263" s="50">
        <v>4260</v>
      </c>
      <c r="E263" s="85">
        <f>IF('[1]miasto2004'!E379&gt;0,'[1]miasto2004'!E379,"")</f>
        <v>2058</v>
      </c>
      <c r="F263" s="85"/>
      <c r="G263" s="85"/>
      <c r="H263" s="85"/>
      <c r="I263" s="85"/>
      <c r="J263" s="85"/>
      <c r="K263" s="450">
        <f t="shared" si="41"/>
      </c>
    </row>
    <row r="264" spans="1:11" ht="12.75">
      <c r="A264" s="42"/>
      <c r="B264" s="43"/>
      <c r="C264" s="92" t="s">
        <v>279</v>
      </c>
      <c r="D264" s="50">
        <v>4270</v>
      </c>
      <c r="E264" s="85">
        <f>IF('[1]miasto2004'!E380&gt;0,'[1]miasto2004'!E380,"")</f>
        <v>534</v>
      </c>
      <c r="F264" s="85"/>
      <c r="G264" s="85"/>
      <c r="H264" s="85"/>
      <c r="I264" s="85"/>
      <c r="J264" s="85"/>
      <c r="K264" s="450">
        <f t="shared" si="41"/>
      </c>
    </row>
    <row r="265" spans="1:11" ht="12.75">
      <c r="A265" s="42"/>
      <c r="B265" s="43"/>
      <c r="C265" s="84" t="s">
        <v>280</v>
      </c>
      <c r="D265" s="50">
        <v>4300</v>
      </c>
      <c r="E265" s="85">
        <f>IF('[1]miasto2004'!E381&gt;0,'[1]miasto2004'!E381,"")</f>
        <v>8063</v>
      </c>
      <c r="F265" s="85"/>
      <c r="G265" s="85"/>
      <c r="H265" s="85"/>
      <c r="I265" s="85"/>
      <c r="J265" s="85"/>
      <c r="K265" s="450">
        <f t="shared" si="41"/>
      </c>
    </row>
    <row r="266" spans="1:11" ht="12.75">
      <c r="A266" s="42"/>
      <c r="B266" s="43"/>
      <c r="C266" s="84" t="s">
        <v>281</v>
      </c>
      <c r="D266" s="50">
        <v>4410</v>
      </c>
      <c r="E266" s="85">
        <f>IF('[1]miasto2004'!E382&gt;0,'[1]miasto2004'!E382,"")</f>
        <v>71</v>
      </c>
      <c r="F266" s="85"/>
      <c r="G266" s="85"/>
      <c r="H266" s="85"/>
      <c r="I266" s="85"/>
      <c r="J266" s="85"/>
      <c r="K266" s="450">
        <f t="shared" si="41"/>
      </c>
    </row>
    <row r="267" spans="1:11" ht="12.75">
      <c r="A267" s="42"/>
      <c r="B267" s="43"/>
      <c r="C267" s="92" t="s">
        <v>282</v>
      </c>
      <c r="D267" s="50">
        <v>4430</v>
      </c>
      <c r="E267" s="85">
        <f>IF('[1]miasto2004'!E383&gt;0,'[1]miasto2004'!E383,"")</f>
        <v>396</v>
      </c>
      <c r="F267" s="85"/>
      <c r="G267" s="85"/>
      <c r="H267" s="85"/>
      <c r="I267" s="85"/>
      <c r="J267" s="85"/>
      <c r="K267" s="450">
        <f t="shared" si="41"/>
      </c>
    </row>
    <row r="268" spans="1:11" ht="12.75">
      <c r="A268" s="42"/>
      <c r="B268" s="43"/>
      <c r="C268" s="92" t="s">
        <v>283</v>
      </c>
      <c r="D268" s="50">
        <v>4440</v>
      </c>
      <c r="E268" s="85">
        <f>IF('[1]miasto2004'!E384&gt;0,'[1]miasto2004'!E384,"")</f>
        <v>3192</v>
      </c>
      <c r="F268" s="85"/>
      <c r="G268" s="85"/>
      <c r="H268" s="85"/>
      <c r="I268" s="85"/>
      <c r="J268" s="85"/>
      <c r="K268" s="450">
        <f t="shared" si="41"/>
      </c>
    </row>
    <row r="269" spans="1:11" ht="18" customHeight="1">
      <c r="A269" s="42"/>
      <c r="B269" s="38" t="s">
        <v>415</v>
      </c>
      <c r="C269" s="91" t="s">
        <v>416</v>
      </c>
      <c r="D269" s="134"/>
      <c r="E269" s="41">
        <f aca="true" t="shared" si="48" ref="E269:J269">IF(SUM(E270)&gt;0,SUM(E270),"")</f>
        <v>10000</v>
      </c>
      <c r="F269" s="41">
        <f t="shared" si="48"/>
        <v>11000</v>
      </c>
      <c r="G269" s="41">
        <f t="shared" si="48"/>
        <v>11000</v>
      </c>
      <c r="H269" s="41">
        <f t="shared" si="48"/>
        <v>11000</v>
      </c>
      <c r="I269" s="41">
        <f t="shared" si="48"/>
      </c>
      <c r="J269" s="41">
        <f t="shared" si="48"/>
      </c>
      <c r="K269" s="450">
        <f t="shared" si="41"/>
        <v>1.1</v>
      </c>
    </row>
    <row r="270" spans="1:11" ht="12.75">
      <c r="A270" s="42"/>
      <c r="B270" s="64"/>
      <c r="C270" s="92" t="s">
        <v>280</v>
      </c>
      <c r="D270" s="50">
        <v>4300</v>
      </c>
      <c r="E270" s="85">
        <f>IF('[1]miasto2004'!E386&gt;0,'[1]miasto2004'!E386,"")</f>
        <v>10000</v>
      </c>
      <c r="F270" s="85">
        <f>IF('[1]miasto2004'!F386&gt;0,'[1]miasto2004'!F386,"")</f>
        <v>11000</v>
      </c>
      <c r="G270" s="85">
        <f>IF('[1]miasto2004'!G386&gt;0,'[1]miasto2004'!G386,"")</f>
        <v>11000</v>
      </c>
      <c r="H270" s="85">
        <f>IF('[1]miasto2004'!H386&gt;0,'[1]miasto2004'!H386,"")</f>
        <v>11000</v>
      </c>
      <c r="I270" s="85">
        <f>IF('[1]miasto2004'!I386&gt;0,'[1]miasto2004'!I386,"")</f>
      </c>
      <c r="J270" s="85">
        <f>IF('[1]miasto2004'!J386&gt;0,'[1]miasto2004'!J386,"")</f>
      </c>
      <c r="K270" s="450">
        <f t="shared" si="41"/>
        <v>1.1</v>
      </c>
    </row>
    <row r="271" spans="1:11" s="5" customFormat="1" ht="24.75" customHeight="1">
      <c r="A271" s="42"/>
      <c r="B271" s="38" t="s">
        <v>434</v>
      </c>
      <c r="C271" s="91" t="s">
        <v>435</v>
      </c>
      <c r="D271" s="134"/>
      <c r="E271" s="41">
        <f aca="true" t="shared" si="49" ref="E271:J271">IF(SUM(E272:E275)&gt;0,SUM(E272:E275),"")</f>
        <v>98223</v>
      </c>
      <c r="F271" s="41">
        <f t="shared" si="49"/>
        <v>129810</v>
      </c>
      <c r="G271" s="41">
        <f t="shared" si="49"/>
        <v>129810</v>
      </c>
      <c r="H271" s="41">
        <f t="shared" si="49"/>
        <v>129810</v>
      </c>
      <c r="I271" s="41">
        <f t="shared" si="49"/>
      </c>
      <c r="J271" s="41">
        <f t="shared" si="49"/>
      </c>
      <c r="K271" s="450">
        <f t="shared" si="41"/>
        <v>1.321584557588345</v>
      </c>
    </row>
    <row r="272" spans="1:11" s="5" customFormat="1" ht="21.75" customHeight="1">
      <c r="A272" s="104"/>
      <c r="B272" s="64"/>
      <c r="C272" s="49" t="s">
        <v>307</v>
      </c>
      <c r="D272" s="50">
        <v>4210</v>
      </c>
      <c r="E272" s="85">
        <v>1115</v>
      </c>
      <c r="F272" s="85">
        <f>IF('[1]miasto2004'!F445&gt;0,'[1]miasto2004'!F445,"")</f>
      </c>
      <c r="G272" s="85">
        <f>IF('[1]miasto2004'!G445&gt;0,'[1]miasto2004'!G445,"")</f>
      </c>
      <c r="H272" s="85">
        <f>IF('[1]miasto2004'!H445&gt;0,'[1]miasto2004'!H445,"")</f>
      </c>
      <c r="I272" s="85"/>
      <c r="J272" s="85"/>
      <c r="K272" s="450">
        <f t="shared" si="41"/>
      </c>
    </row>
    <row r="273" spans="1:11" s="5" customFormat="1" ht="21.75" customHeight="1">
      <c r="A273" s="42"/>
      <c r="B273" s="43"/>
      <c r="C273" s="84" t="s">
        <v>204</v>
      </c>
      <c r="D273" s="73">
        <v>4240</v>
      </c>
      <c r="E273" s="85">
        <v>4950</v>
      </c>
      <c r="F273" s="85">
        <f>IF('[1]miasto2004'!F446&gt;0,'[1]miasto2004'!F446,"")</f>
      </c>
      <c r="G273" s="85">
        <f>IF('[1]miasto2004'!G446&gt;0,'[1]miasto2004'!G446,"")</f>
      </c>
      <c r="H273" s="85">
        <f>IF('[1]miasto2004'!H446&gt;0,'[1]miasto2004'!H446,"")</f>
      </c>
      <c r="I273" s="85"/>
      <c r="J273" s="85"/>
      <c r="K273" s="450">
        <f t="shared" si="41"/>
      </c>
    </row>
    <row r="274" spans="1:11" s="5" customFormat="1" ht="16.5" customHeight="1">
      <c r="A274" s="42"/>
      <c r="B274" s="43"/>
      <c r="C274" s="84" t="s">
        <v>280</v>
      </c>
      <c r="D274" s="73">
        <v>4300</v>
      </c>
      <c r="E274" s="85">
        <v>89583</v>
      </c>
      <c r="F274" s="85">
        <v>129810</v>
      </c>
      <c r="G274" s="85">
        <v>129810</v>
      </c>
      <c r="H274" s="85">
        <v>129810</v>
      </c>
      <c r="I274" s="85"/>
      <c r="J274" s="85"/>
      <c r="K274" s="450">
        <f t="shared" si="41"/>
        <v>1.4490472522688456</v>
      </c>
    </row>
    <row r="275" spans="1:11" s="5" customFormat="1" ht="22.5" customHeight="1">
      <c r="A275" s="42"/>
      <c r="B275" s="43"/>
      <c r="C275" s="84" t="s">
        <v>281</v>
      </c>
      <c r="D275" s="73">
        <v>4410</v>
      </c>
      <c r="E275" s="85">
        <v>2575</v>
      </c>
      <c r="F275" s="85">
        <f>IF('[1]miasto2004'!F448&gt;0,'[1]miasto2004'!F448,"")</f>
      </c>
      <c r="G275" s="85">
        <f>IF('[1]miasto2004'!G448&gt;0,'[1]miasto2004'!G448,"")</f>
      </c>
      <c r="H275" s="85">
        <f>IF('[1]miasto2004'!H448&gt;0,'[1]miasto2004'!H448,"")</f>
      </c>
      <c r="I275" s="85"/>
      <c r="J275" s="85"/>
      <c r="K275" s="450">
        <f t="shared" si="41"/>
      </c>
    </row>
    <row r="276" spans="1:11" s="9" customFormat="1" ht="24.75" customHeight="1">
      <c r="A276" s="48"/>
      <c r="B276" s="86">
        <v>80195</v>
      </c>
      <c r="C276" s="99" t="s">
        <v>285</v>
      </c>
      <c r="D276" s="88"/>
      <c r="E276" s="89">
        <f aca="true" t="shared" si="50" ref="E276:J276">IF(SUM(E277:E284)&gt;0,SUM(E277:E284),"")</f>
        <v>420448</v>
      </c>
      <c r="F276" s="89">
        <f t="shared" si="50"/>
        <v>356864</v>
      </c>
      <c r="G276" s="89">
        <f t="shared" si="50"/>
        <v>356864</v>
      </c>
      <c r="H276" s="89">
        <f t="shared" si="50"/>
        <v>356864</v>
      </c>
      <c r="I276" s="89">
        <f t="shared" si="50"/>
      </c>
      <c r="J276" s="89">
        <f t="shared" si="50"/>
      </c>
      <c r="K276" s="450">
        <f t="shared" si="41"/>
        <v>0.8487708349189436</v>
      </c>
    </row>
    <row r="277" spans="1:11" s="5" customFormat="1" ht="12.75">
      <c r="A277" s="42"/>
      <c r="B277" s="43"/>
      <c r="C277" s="92" t="s">
        <v>315</v>
      </c>
      <c r="D277" s="50">
        <v>4300</v>
      </c>
      <c r="E277" s="51">
        <v>9144</v>
      </c>
      <c r="F277" s="85">
        <f>IF('[1]miasto2004'!F450&gt;0,'[1]miasto2004'!F450,"")</f>
        <v>10000</v>
      </c>
      <c r="G277" s="85">
        <f>IF('[1]miasto2004'!G450&gt;0,'[1]miasto2004'!G450,"")</f>
        <v>10000</v>
      </c>
      <c r="H277" s="85">
        <f>IF('[1]miasto2004'!H450&gt;0,'[1]miasto2004'!H450,"")</f>
        <v>10000</v>
      </c>
      <c r="I277" s="52"/>
      <c r="J277" s="51"/>
      <c r="K277" s="450">
        <f t="shared" si="41"/>
        <v>1.0936132983377078</v>
      </c>
    </row>
    <row r="278" spans="1:11" s="5" customFormat="1" ht="12.75">
      <c r="A278" s="42"/>
      <c r="B278" s="43"/>
      <c r="C278" s="92" t="s">
        <v>149</v>
      </c>
      <c r="D278" s="50">
        <v>4440</v>
      </c>
      <c r="E278" s="51">
        <v>184785</v>
      </c>
      <c r="F278" s="85">
        <v>223625</v>
      </c>
      <c r="G278" s="85">
        <v>223625</v>
      </c>
      <c r="H278" s="85">
        <v>223625</v>
      </c>
      <c r="I278" s="51"/>
      <c r="J278" s="51"/>
      <c r="K278" s="450">
        <f t="shared" si="41"/>
        <v>1.2101902210677273</v>
      </c>
    </row>
    <row r="279" spans="1:11" s="5" customFormat="1" ht="24">
      <c r="A279" s="42"/>
      <c r="B279" s="43"/>
      <c r="C279" s="49" t="s">
        <v>59</v>
      </c>
      <c r="D279" s="50">
        <v>8070</v>
      </c>
      <c r="E279" s="85">
        <f>IF('[1]miasto2004'!E452&gt;0,'[1]miasto2004'!E452,"")</f>
        <v>223453</v>
      </c>
      <c r="F279" s="85">
        <f>IF('[1]miasto2004'!F452&gt;0,'[1]miasto2004'!F452,"")</f>
        <v>75389</v>
      </c>
      <c r="G279" s="85">
        <f>IF('[1]miasto2004'!G452&gt;0,'[1]miasto2004'!G452,"")</f>
        <v>75389</v>
      </c>
      <c r="H279" s="85">
        <f>IF('[1]miasto2004'!H452&gt;0,'[1]miasto2004'!H452,"")</f>
        <v>75389</v>
      </c>
      <c r="I279" s="85">
        <f>IF('[1]miasto2004'!I452&gt;0,'[1]miasto2004'!I452,"")</f>
      </c>
      <c r="J279" s="85">
        <f>IF('[1]miasto2004'!J452&gt;0,'[1]miasto2004'!J452,"")</f>
      </c>
      <c r="K279" s="450">
        <f t="shared" si="41"/>
        <v>0.3373819102898596</v>
      </c>
    </row>
    <row r="280" spans="1:11" s="5" customFormat="1" ht="12.75">
      <c r="A280" s="42"/>
      <c r="B280" s="43"/>
      <c r="C280" s="49" t="s">
        <v>307</v>
      </c>
      <c r="D280" s="83">
        <v>4210</v>
      </c>
      <c r="E280" s="85">
        <f>IF('[1]miasto2004'!E453&gt;0,'[1]miasto2004'!E453,"")</f>
        <v>121</v>
      </c>
      <c r="F280" s="85">
        <f>IF('[1]miasto2004'!F457&gt;0,'[1]miasto2004'!F457,"")</f>
        <v>47850</v>
      </c>
      <c r="G280" s="85">
        <f>IF('[1]miasto2004'!G457&gt;0,'[1]miasto2004'!G457,"")</f>
        <v>47850</v>
      </c>
      <c r="H280" s="85">
        <f>IF('[1]miasto2004'!H457&gt;0,'[1]miasto2004'!H457,"")</f>
        <v>47850</v>
      </c>
      <c r="I280" s="85">
        <f>IF('[1]miasto2004'!I457&gt;0,'[1]miasto2004'!I457,"")</f>
      </c>
      <c r="J280" s="85">
        <f>IF('[1]miasto2004'!J457&gt;0,'[1]miasto2004'!J457,"")</f>
      </c>
      <c r="K280" s="450">
        <f t="shared" si="41"/>
        <v>395.45454545454544</v>
      </c>
    </row>
    <row r="281" spans="1:11" s="5" customFormat="1" ht="12.75">
      <c r="A281" s="42"/>
      <c r="B281" s="43"/>
      <c r="C281" s="395" t="s">
        <v>7</v>
      </c>
      <c r="D281" s="68">
        <v>4580</v>
      </c>
      <c r="E281" s="85">
        <f>IF('[1]miasto2004'!E454&gt;0,'[1]miasto2004'!E454,"")</f>
        <v>233</v>
      </c>
      <c r="F281" s="85"/>
      <c r="G281" s="85"/>
      <c r="H281" s="85"/>
      <c r="I281" s="85"/>
      <c r="J281" s="85"/>
      <c r="K281" s="450"/>
    </row>
    <row r="282" spans="1:11" s="5" customFormat="1" ht="12.75">
      <c r="A282" s="42"/>
      <c r="B282" s="43"/>
      <c r="C282" s="395" t="s">
        <v>8</v>
      </c>
      <c r="D282" s="68">
        <v>4590</v>
      </c>
      <c r="E282" s="85">
        <f>IF('[1]miasto2004'!E455&gt;0,'[1]miasto2004'!E455,"")</f>
        <v>2350</v>
      </c>
      <c r="F282" s="85"/>
      <c r="G282" s="85"/>
      <c r="H282" s="85"/>
      <c r="I282" s="85"/>
      <c r="J282" s="85"/>
      <c r="K282" s="450"/>
    </row>
    <row r="283" spans="1:11" s="5" customFormat="1" ht="12.75">
      <c r="A283" s="42"/>
      <c r="B283" s="43"/>
      <c r="C283" s="395" t="s">
        <v>10</v>
      </c>
      <c r="D283" s="68">
        <v>4610</v>
      </c>
      <c r="E283" s="85">
        <f>IF('[1]miasto2004'!E456&gt;0,'[1]miasto2004'!E456,"")</f>
        <v>362</v>
      </c>
      <c r="F283" s="85"/>
      <c r="G283" s="85"/>
      <c r="H283" s="85"/>
      <c r="I283" s="85"/>
      <c r="J283" s="85"/>
      <c r="K283" s="450"/>
    </row>
    <row r="284" spans="1:11" s="5" customFormat="1" ht="36.75" thickBot="1">
      <c r="A284" s="42"/>
      <c r="B284" s="43"/>
      <c r="C284" s="49" t="s">
        <v>58</v>
      </c>
      <c r="D284" s="68">
        <v>8070</v>
      </c>
      <c r="E284" s="85">
        <f>IF('[1]miasto2004'!E457&gt;0,'[1]miasto2004'!E457,"")</f>
      </c>
      <c r="F284" s="85"/>
      <c r="G284" s="85"/>
      <c r="H284" s="85"/>
      <c r="I284" s="85"/>
      <c r="J284" s="85"/>
      <c r="K284" s="450"/>
    </row>
    <row r="285" spans="1:11" s="13" customFormat="1" ht="21.75" customHeight="1">
      <c r="A285" s="59">
        <v>851</v>
      </c>
      <c r="B285" s="60"/>
      <c r="C285" s="96" t="s">
        <v>348</v>
      </c>
      <c r="D285" s="62"/>
      <c r="E285" s="63">
        <f aca="true" t="shared" si="51" ref="E285:J285">IF(SUM(E286,E295,E298)&gt;0,SUM(E286,E295,E298),"")</f>
        <v>591875</v>
      </c>
      <c r="F285" s="63">
        <f t="shared" si="51"/>
        <v>949544</v>
      </c>
      <c r="G285" s="63">
        <f t="shared" si="51"/>
        <v>623145</v>
      </c>
      <c r="H285" s="63">
        <f t="shared" si="51"/>
        <v>297744</v>
      </c>
      <c r="I285" s="63">
        <f t="shared" si="51"/>
        <v>325401</v>
      </c>
      <c r="J285" s="63">
        <f t="shared" si="51"/>
      </c>
      <c r="K285" s="450">
        <f t="shared" si="41"/>
        <v>1.0528321013727562</v>
      </c>
    </row>
    <row r="286" spans="1:11" s="9" customFormat="1" ht="21.75" customHeight="1">
      <c r="A286" s="48"/>
      <c r="B286" s="38">
        <v>85154</v>
      </c>
      <c r="C286" s="91" t="s">
        <v>349</v>
      </c>
      <c r="D286" s="40"/>
      <c r="E286" s="41">
        <f aca="true" t="shared" si="52" ref="E286:J286">IF(SUM(E287:E294)&gt;0,SUM(E287:E294),"")</f>
        <v>564559</v>
      </c>
      <c r="F286" s="41">
        <f t="shared" si="52"/>
        <v>834177</v>
      </c>
      <c r="G286" s="41">
        <f t="shared" si="52"/>
        <v>595488</v>
      </c>
      <c r="H286" s="41">
        <f t="shared" si="52"/>
        <v>297744</v>
      </c>
      <c r="I286" s="41">
        <f t="shared" si="52"/>
        <v>297744</v>
      </c>
      <c r="J286" s="41">
        <f t="shared" si="52"/>
      </c>
      <c r="K286" s="450">
        <f t="shared" si="41"/>
        <v>1.0547843538053596</v>
      </c>
    </row>
    <row r="287" spans="1:11" s="5" customFormat="1" ht="24">
      <c r="A287" s="42"/>
      <c r="B287" s="43"/>
      <c r="C287" s="136" t="s">
        <v>504</v>
      </c>
      <c r="D287" s="50">
        <v>2620</v>
      </c>
      <c r="E287" s="85">
        <f>IF('[1]miasto2004'!E460&gt;0,'[1]miasto2004'!E460,"")</f>
        <v>20000</v>
      </c>
      <c r="F287" s="85">
        <f>IF('[1]miasto2004'!F460&gt;0,'[1]miasto2004'!F460,"")</f>
        <v>66330</v>
      </c>
      <c r="G287" s="85">
        <f>IF('[1]miasto2004'!G460&gt;0,'[1]miasto2004'!G460,"")</f>
        <v>50000</v>
      </c>
      <c r="H287" s="85">
        <f>IF('[1]miasto2004'!H460&gt;0,'[1]miasto2004'!H460,"")</f>
      </c>
      <c r="I287" s="85">
        <f>IF('[1]miasto2004'!I460&gt;0,'[1]miasto2004'!I460,"")</f>
        <v>50000</v>
      </c>
      <c r="J287" s="85">
        <f>IF('[1]miasto2004'!J460&gt;0,'[1]miasto2004'!J460,"")</f>
      </c>
      <c r="K287" s="450">
        <f t="shared" si="41"/>
        <v>2.5</v>
      </c>
    </row>
    <row r="288" spans="1:11" s="138" customFormat="1" ht="24">
      <c r="A288" s="168"/>
      <c r="B288" s="169"/>
      <c r="C288" s="136" t="s">
        <v>511</v>
      </c>
      <c r="D288" s="137">
        <v>4300</v>
      </c>
      <c r="E288" s="85">
        <f>IF('[1]miasto2004'!E461&gt;0,'[1]miasto2004'!E461,"")</f>
        <v>293859</v>
      </c>
      <c r="F288" s="85">
        <f>IF('[1]miasto2004'!F461&gt;0,'[1]miasto2004'!F461,"")</f>
        <v>339222</v>
      </c>
      <c r="G288" s="85">
        <f>IF('[1]miasto2004'!G461&gt;0,'[1]miasto2004'!G461,"")</f>
        <v>257744</v>
      </c>
      <c r="H288" s="85">
        <f>IF('[1]miasto2004'!H461&gt;0,'[1]miasto2004'!H461,"")</f>
        <v>257744</v>
      </c>
      <c r="I288" s="85">
        <f>IF('[1]miasto2004'!I461&gt;0,'[1]miasto2004'!I461,"")</f>
      </c>
      <c r="J288" s="85">
        <f>IF('[1]miasto2004'!J461&gt;0,'[1]miasto2004'!J461,"")</f>
      </c>
      <c r="K288" s="450">
        <f t="shared" si="41"/>
        <v>0.8771009225512916</v>
      </c>
    </row>
    <row r="289" spans="1:11" s="5" customFormat="1" ht="24">
      <c r="A289" s="42"/>
      <c r="B289" s="43"/>
      <c r="C289" s="84" t="s">
        <v>512</v>
      </c>
      <c r="D289" s="73">
        <v>2630</v>
      </c>
      <c r="E289" s="85">
        <f>IF('[1]miasto2004'!E462&gt;0,'[1]miasto2004'!E462,"")</f>
        <v>207700</v>
      </c>
      <c r="F289" s="85">
        <f>IF('[1]miasto2004'!F462&gt;0,'[1]miasto2004'!F462,"")</f>
        <v>388625</v>
      </c>
      <c r="G289" s="85">
        <f>IF('[1]miasto2004'!G462&gt;0,'[1]miasto2004'!G462,"")</f>
        <v>247744</v>
      </c>
      <c r="H289" s="85">
        <f>IF('[1]miasto2004'!H462&gt;0,'[1]miasto2004'!H462,"")</f>
      </c>
      <c r="I289" s="85">
        <f>IF('[1]miasto2004'!I462&gt;0,'[1]miasto2004'!I462,"")</f>
        <v>247744</v>
      </c>
      <c r="J289" s="85">
        <f>IF('[1]miasto2004'!J462&gt;0,'[1]miasto2004'!J462,"")</f>
      </c>
      <c r="K289" s="450">
        <f t="shared" si="41"/>
        <v>1.1927973038035629</v>
      </c>
    </row>
    <row r="290" spans="1:11" s="5" customFormat="1" ht="12.75">
      <c r="A290" s="42"/>
      <c r="B290" s="43"/>
      <c r="C290" s="92" t="s">
        <v>350</v>
      </c>
      <c r="D290" s="50">
        <v>3030</v>
      </c>
      <c r="E290" s="85">
        <f>IF('[1]miasto2004'!E463&gt;0,'[1]miasto2004'!E463,"")</f>
        <v>35000</v>
      </c>
      <c r="F290" s="85">
        <f>IF('[1]miasto2004'!F463&gt;0,'[1]miasto2004'!F463,"")</f>
        <v>35000</v>
      </c>
      <c r="G290" s="85">
        <f>IF('[1]miasto2004'!G463&gt;0,'[1]miasto2004'!G463,"")</f>
        <v>35000</v>
      </c>
      <c r="H290" s="85">
        <f>IF('[1]miasto2004'!H463&gt;0,'[1]miasto2004'!H463,"")</f>
        <v>35000</v>
      </c>
      <c r="I290" s="85">
        <f>IF('[1]miasto2004'!I463&gt;0,'[1]miasto2004'!I463,"")</f>
      </c>
      <c r="J290" s="85">
        <f>IF('[1]miasto2004'!J463&gt;0,'[1]miasto2004'!J463,"")</f>
      </c>
      <c r="K290" s="450">
        <f t="shared" si="41"/>
        <v>1</v>
      </c>
    </row>
    <row r="291" spans="1:11" s="5" customFormat="1" ht="12.75">
      <c r="A291" s="42"/>
      <c r="B291" s="43"/>
      <c r="C291" s="92" t="s">
        <v>307</v>
      </c>
      <c r="D291" s="50">
        <v>4210</v>
      </c>
      <c r="E291" s="85">
        <f>IF('[1]miasto2004'!E464&gt;0,'[1]miasto2004'!E464,"")</f>
        <v>8000</v>
      </c>
      <c r="F291" s="85">
        <f>IF('[1]miasto2004'!F464&gt;0,'[1]miasto2004'!F464,"")</f>
        <v>5000</v>
      </c>
      <c r="G291" s="85">
        <f>IF('[1]miasto2004'!G464&gt;0,'[1]miasto2004'!G464,"")</f>
        <v>5000</v>
      </c>
      <c r="H291" s="85">
        <f>IF('[1]miasto2004'!H464&gt;0,'[1]miasto2004'!H464,"")</f>
        <v>5000</v>
      </c>
      <c r="I291" s="85">
        <f>IF('[1]miasto2004'!I464&gt;0,'[1]miasto2004'!I464,"")</f>
      </c>
      <c r="J291" s="85">
        <f>IF('[1]miasto2004'!J464&gt;0,'[1]miasto2004'!J464,"")</f>
      </c>
      <c r="K291" s="450">
        <f t="shared" si="41"/>
        <v>0.625</v>
      </c>
    </row>
    <row r="292" spans="1:11" s="5" customFormat="1" ht="12.75">
      <c r="A292" s="42"/>
      <c r="B292" s="43"/>
      <c r="C292" s="92" t="s">
        <v>320</v>
      </c>
      <c r="D292" s="50">
        <v>4530</v>
      </c>
      <c r="E292" s="85">
        <f>IF('[1]miasto2004'!E465&gt;0,'[1]miasto2004'!E465,"")</f>
      </c>
      <c r="F292" s="85">
        <f>IF('[1]miasto2004'!F465&gt;0,'[1]miasto2004'!F465,"")</f>
      </c>
      <c r="G292" s="85">
        <f>IF('[1]miasto2004'!G465&gt;0,'[1]miasto2004'!G465,"")</f>
      </c>
      <c r="H292" s="85">
        <f>IF('[1]miasto2004'!H465&gt;0,'[1]miasto2004'!H465,"")</f>
      </c>
      <c r="I292" s="85">
        <f>IF('[1]miasto2004'!I465&gt;0,'[1]miasto2004'!I465,"")</f>
      </c>
      <c r="J292" s="85">
        <f>IF('[1]miasto2004'!J465&gt;0,'[1]miasto2004'!J465,"")</f>
      </c>
      <c r="K292" s="450">
        <f t="shared" si="41"/>
      </c>
    </row>
    <row r="293" spans="1:11" s="5" customFormat="1" ht="12.75">
      <c r="A293" s="42"/>
      <c r="B293" s="43"/>
      <c r="C293" s="92" t="s">
        <v>330</v>
      </c>
      <c r="D293" s="50">
        <v>4250</v>
      </c>
      <c r="E293" s="85">
        <f>IF('[1]miasto2004'!E466&gt;0,'[1]miasto2004'!E466,"")</f>
      </c>
      <c r="F293" s="85">
        <f>IF('[1]miasto2004'!F466&gt;0,'[1]miasto2004'!F466,"")</f>
      </c>
      <c r="G293" s="85">
        <f>IF('[1]miasto2004'!G466&gt;0,'[1]miasto2004'!G466,"")</f>
      </c>
      <c r="H293" s="85">
        <f>IF('[1]miasto2004'!H466&gt;0,'[1]miasto2004'!H466,"")</f>
      </c>
      <c r="I293" s="85">
        <f>IF('[1]miasto2004'!I466&gt;0,'[1]miasto2004'!I466,"")</f>
      </c>
      <c r="J293" s="85">
        <f>IF('[1]miasto2004'!J466&gt;0,'[1]miasto2004'!J466,"")</f>
      </c>
      <c r="K293" s="450">
        <f t="shared" si="41"/>
      </c>
    </row>
    <row r="294" spans="1:11" s="5" customFormat="1" ht="12.75">
      <c r="A294" s="42"/>
      <c r="B294" s="64"/>
      <c r="C294" s="92"/>
      <c r="D294" s="50"/>
      <c r="E294" s="85">
        <f>IF('[1]miasto2004'!E467&gt;0,'[1]miasto2004'!E467,"")</f>
      </c>
      <c r="F294" s="85">
        <f>IF('[1]miasto2004'!F467&gt;0,'[1]miasto2004'!F467,"")</f>
      </c>
      <c r="G294" s="85">
        <f>IF('[1]miasto2004'!G467&gt;0,'[1]miasto2004'!G467,"")</f>
      </c>
      <c r="H294" s="85">
        <f>IF('[1]miasto2004'!H467&gt;0,'[1]miasto2004'!H467,"")</f>
      </c>
      <c r="I294" s="85">
        <f>IF('[1]miasto2004'!I467&gt;0,'[1]miasto2004'!I467,"")</f>
      </c>
      <c r="J294" s="85">
        <f>IF('[1]miasto2004'!J467&gt;0,'[1]miasto2004'!J467,"")</f>
      </c>
      <c r="K294" s="450">
        <f t="shared" si="41"/>
      </c>
    </row>
    <row r="295" spans="1:11" s="10" customFormat="1" ht="36">
      <c r="A295" s="105"/>
      <c r="B295" s="106">
        <v>85156</v>
      </c>
      <c r="C295" s="87" t="s">
        <v>513</v>
      </c>
      <c r="D295" s="107"/>
      <c r="E295" s="108">
        <f aca="true" t="shared" si="53" ref="E295:J296">IF(SUM(E296:E296)&gt;0,SUM(E296:E296),"")</f>
        <v>850</v>
      </c>
      <c r="F295" s="108">
        <f t="shared" si="53"/>
      </c>
      <c r="G295" s="108">
        <f t="shared" si="53"/>
      </c>
      <c r="H295" s="108">
        <f t="shared" si="53"/>
      </c>
      <c r="I295" s="108">
        <f t="shared" si="53"/>
      </c>
      <c r="J295" s="108">
        <f t="shared" si="53"/>
      </c>
      <c r="K295" s="450">
        <f t="shared" si="41"/>
      </c>
    </row>
    <row r="296" spans="1:11" s="5" customFormat="1" ht="12.75">
      <c r="A296" s="42"/>
      <c r="B296" s="43"/>
      <c r="C296" s="92" t="s">
        <v>351</v>
      </c>
      <c r="D296" s="83">
        <v>4130</v>
      </c>
      <c r="E296" s="140">
        <f t="shared" si="53"/>
        <v>850</v>
      </c>
      <c r="F296" s="140">
        <f t="shared" si="53"/>
      </c>
      <c r="G296" s="140">
        <f t="shared" si="53"/>
      </c>
      <c r="H296" s="140">
        <f t="shared" si="53"/>
      </c>
      <c r="I296" s="140">
        <f t="shared" si="53"/>
      </c>
      <c r="J296" s="140">
        <f t="shared" si="53"/>
      </c>
      <c r="K296" s="450">
        <f t="shared" si="41"/>
      </c>
    </row>
    <row r="297" spans="1:11" s="5" customFormat="1" ht="12.75">
      <c r="A297" s="104"/>
      <c r="B297" s="64"/>
      <c r="C297" s="113" t="s">
        <v>452</v>
      </c>
      <c r="D297" s="73"/>
      <c r="E297" s="85">
        <f>IF('[1]miasto2004'!E470&gt;0,'[1]miasto2004'!E470,"")</f>
        <v>850</v>
      </c>
      <c r="F297" s="85"/>
      <c r="G297" s="85"/>
      <c r="H297" s="74"/>
      <c r="I297" s="75"/>
      <c r="J297" s="74">
        <f>G297</f>
        <v>0</v>
      </c>
      <c r="K297" s="450">
        <f t="shared" si="41"/>
      </c>
    </row>
    <row r="298" spans="1:11" s="9" customFormat="1" ht="21" customHeight="1">
      <c r="A298" s="48"/>
      <c r="B298" s="86">
        <v>85195</v>
      </c>
      <c r="C298" s="99" t="s">
        <v>285</v>
      </c>
      <c r="D298" s="88"/>
      <c r="E298" s="89">
        <f aca="true" t="shared" si="54" ref="E298:J298">IF(SUM(E299:E300)&gt;0,SUM(E299:E300),"")</f>
        <v>26466</v>
      </c>
      <c r="F298" s="89">
        <f t="shared" si="54"/>
        <v>115367</v>
      </c>
      <c r="G298" s="89">
        <f t="shared" si="54"/>
        <v>27657</v>
      </c>
      <c r="H298" s="89">
        <f t="shared" si="54"/>
      </c>
      <c r="I298" s="89">
        <f t="shared" si="54"/>
        <v>27657</v>
      </c>
      <c r="J298" s="89">
        <f t="shared" si="54"/>
      </c>
      <c r="K298" s="450">
        <f t="shared" si="41"/>
        <v>1.045001133529812</v>
      </c>
    </row>
    <row r="299" spans="1:11" s="5" customFormat="1" ht="36">
      <c r="A299" s="42"/>
      <c r="B299" s="43"/>
      <c r="C299" s="49" t="s">
        <v>514</v>
      </c>
      <c r="D299" s="50">
        <v>2820</v>
      </c>
      <c r="E299" s="85">
        <f>IF('[1]miasto2004'!E474&gt;0,'[1]miasto2004'!E474,"")</f>
        <v>26466</v>
      </c>
      <c r="F299" s="85">
        <f>IF('[1]miasto2004'!F474&gt;0,'[1]miasto2004'!F474,"")</f>
        <v>115367</v>
      </c>
      <c r="G299" s="85">
        <f>IF('[1]miasto2004'!G474&gt;0,'[1]miasto2004'!G474,"")</f>
        <v>27657</v>
      </c>
      <c r="H299" s="85"/>
      <c r="I299" s="85">
        <f>IF('[1]miasto2004'!I474&gt;0,'[1]miasto2004'!I474,"")</f>
        <v>27657</v>
      </c>
      <c r="J299" s="85"/>
      <c r="K299" s="450">
        <f t="shared" si="41"/>
        <v>1.045001133529812</v>
      </c>
    </row>
    <row r="300" spans="1:11" s="5" customFormat="1" ht="13.5" thickBot="1">
      <c r="A300" s="42"/>
      <c r="B300" s="43"/>
      <c r="C300" s="92"/>
      <c r="D300" s="50"/>
      <c r="E300" s="85">
        <f>IF('[1]miasto2004'!E475&gt;0,'[1]miasto2004'!E475,"")</f>
      </c>
      <c r="F300" s="85">
        <f>IF('[1]miasto2004'!F475&gt;0,'[1]miasto2004'!F475,"")</f>
      </c>
      <c r="G300" s="85">
        <f>IF('[1]miasto2004'!G475&gt;0,'[1]miasto2004'!G475,"")</f>
      </c>
      <c r="H300" s="85">
        <f>IF('[1]miasto2004'!H475&gt;0,'[1]miasto2004'!H475,"")</f>
      </c>
      <c r="I300" s="85">
        <f>IF('[1]miasto2004'!I475&gt;0,'[1]miasto2004'!I475,"")</f>
      </c>
      <c r="J300" s="85">
        <f>IF('[1]miasto2004'!J475&gt;0,'[1]miasto2004'!J475,"")</f>
      </c>
      <c r="K300" s="450">
        <f t="shared" si="41"/>
      </c>
    </row>
    <row r="301" spans="1:11" s="13" customFormat="1" ht="22.5" customHeight="1">
      <c r="A301" s="59">
        <v>852</v>
      </c>
      <c r="B301" s="60"/>
      <c r="C301" s="96" t="s">
        <v>525</v>
      </c>
      <c r="D301" s="62"/>
      <c r="E301" s="63">
        <f aca="true" t="shared" si="55" ref="E301:J301">IF(SUM(E302,E317,E320,E326,E329,E332,E348,E351,E360)&gt;0,SUM(E302,E317,E320,E326,E329,E332,E348,E351,E360),"")</f>
        <v>15002694</v>
      </c>
      <c r="F301" s="63">
        <f t="shared" si="55"/>
        <v>12879774</v>
      </c>
      <c r="G301" s="63">
        <f t="shared" si="55"/>
        <v>12311586</v>
      </c>
      <c r="H301" s="63">
        <f t="shared" si="55"/>
        <v>8060586</v>
      </c>
      <c r="I301" s="63">
        <f t="shared" si="55"/>
        <v>103000</v>
      </c>
      <c r="J301" s="63">
        <f t="shared" si="55"/>
        <v>4148000</v>
      </c>
      <c r="K301" s="450">
        <f t="shared" si="41"/>
        <v>0.8206250157471718</v>
      </c>
    </row>
    <row r="302" spans="1:11" s="9" customFormat="1" ht="23.25" customHeight="1">
      <c r="A302" s="48" t="s">
        <v>1</v>
      </c>
      <c r="B302" s="38" t="s">
        <v>526</v>
      </c>
      <c r="C302" s="39" t="s">
        <v>454</v>
      </c>
      <c r="D302" s="40"/>
      <c r="E302" s="41">
        <f aca="true" t="shared" si="56" ref="E302:J302">IF(SUM(E303:E316)&gt;0,SUM(E303:E316),"")</f>
        <v>554566</v>
      </c>
      <c r="F302" s="41">
        <f t="shared" si="56"/>
        <v>568103</v>
      </c>
      <c r="G302" s="41">
        <f t="shared" si="56"/>
        <v>567010</v>
      </c>
      <c r="H302" s="41">
        <f t="shared" si="56"/>
        <v>350010</v>
      </c>
      <c r="I302" s="41">
        <f t="shared" si="56"/>
      </c>
      <c r="J302" s="41">
        <f t="shared" si="56"/>
        <v>217000</v>
      </c>
      <c r="K302" s="450">
        <f t="shared" si="41"/>
        <v>1.0224391686471943</v>
      </c>
    </row>
    <row r="303" spans="1:11" s="5" customFormat="1" ht="12.75">
      <c r="A303" s="42"/>
      <c r="B303" s="43"/>
      <c r="C303" s="92" t="s">
        <v>70</v>
      </c>
      <c r="D303" s="50">
        <v>3020</v>
      </c>
      <c r="E303" s="85">
        <f>IF('[1]miasto2004'!E516&gt;0,'[1]miasto2004'!E516,"")</f>
        <v>576</v>
      </c>
      <c r="F303" s="85">
        <f>IF('[1]miasto2004'!F516&gt;0,'[1]miasto2004'!F516,"")</f>
      </c>
      <c r="G303" s="85">
        <f>IF('[1]miasto2004'!G516&gt;0,'[1]miasto2004'!G516,"")</f>
      </c>
      <c r="H303" s="85">
        <f>IF('[1]miasto2004'!H516&gt;0,'[1]miasto2004'!H516,"")</f>
      </c>
      <c r="I303" s="85">
        <f>IF('[1]miasto2004'!I516&gt;0,'[1]miasto2004'!I516,"")</f>
      </c>
      <c r="J303" s="85">
        <f>IF('[1]miasto2004'!J516&gt;0,'[1]miasto2004'!J516,"")</f>
      </c>
      <c r="K303" s="450">
        <f t="shared" si="41"/>
      </c>
    </row>
    <row r="304" spans="1:11" s="5" customFormat="1" ht="12.75">
      <c r="A304" s="42"/>
      <c r="B304" s="43"/>
      <c r="C304" s="92" t="s">
        <v>274</v>
      </c>
      <c r="D304" s="50">
        <v>4010</v>
      </c>
      <c r="E304" s="85">
        <f>IF('[1]miasto2004'!E517&gt;0,'[1]miasto2004'!E517,"")</f>
        <v>261667</v>
      </c>
      <c r="F304" s="85">
        <f>IF('[1]miasto2004'!F517&gt;0,'[1]miasto2004'!F517,"")</f>
        <v>256630</v>
      </c>
      <c r="G304" s="85">
        <f>IF('[1]miasto2004'!G517&gt;0,'[1]miasto2004'!G517,"")</f>
        <v>256630</v>
      </c>
      <c r="H304" s="85">
        <f>IF('[1]miasto2004'!H517&gt;0,'[1]miasto2004'!H517,"")</f>
        <v>120000</v>
      </c>
      <c r="I304" s="85">
        <f>IF('[1]miasto2004'!I517&gt;0,'[1]miasto2004'!I517,"")</f>
      </c>
      <c r="J304" s="85">
        <f>IF('[1]miasto2004'!J517&gt;0,'[1]miasto2004'!J517,"")</f>
        <v>136630</v>
      </c>
      <c r="K304" s="450">
        <f t="shared" si="41"/>
        <v>0.9807503429931936</v>
      </c>
    </row>
    <row r="305" spans="1:11" s="5" customFormat="1" ht="12.75">
      <c r="A305" s="42"/>
      <c r="B305" s="43"/>
      <c r="C305" s="92" t="s">
        <v>275</v>
      </c>
      <c r="D305" s="50">
        <v>4040</v>
      </c>
      <c r="E305" s="85">
        <f>IF('[1]miasto2004'!E518&gt;0,'[1]miasto2004'!E518,"")</f>
        <v>19761</v>
      </c>
      <c r="F305" s="85">
        <f>IF('[1]miasto2004'!F518&gt;0,'[1]miasto2004'!F518,"")</f>
        <v>19900</v>
      </c>
      <c r="G305" s="85">
        <f>IF('[1]miasto2004'!G518&gt;0,'[1]miasto2004'!G518,"")</f>
        <v>19900</v>
      </c>
      <c r="H305" s="85">
        <f>IF('[1]miasto2004'!H518&gt;0,'[1]miasto2004'!H518,"")</f>
        <v>9400</v>
      </c>
      <c r="I305" s="85">
        <f>IF('[1]miasto2004'!I518&gt;0,'[1]miasto2004'!I518,"")</f>
      </c>
      <c r="J305" s="85">
        <f>IF('[1]miasto2004'!J518&gt;0,'[1]miasto2004'!J518,"")</f>
        <v>10500</v>
      </c>
      <c r="K305" s="450">
        <f t="shared" si="41"/>
        <v>1.007034056980922</v>
      </c>
    </row>
    <row r="306" spans="1:11" s="5" customFormat="1" ht="12.75">
      <c r="A306" s="42"/>
      <c r="B306" s="43"/>
      <c r="C306" s="92" t="s">
        <v>333</v>
      </c>
      <c r="D306" s="50">
        <v>4110</v>
      </c>
      <c r="E306" s="85">
        <f>IF('[1]miasto2004'!E519&gt;0,'[1]miasto2004'!E519,"")</f>
        <v>44905</v>
      </c>
      <c r="F306" s="85">
        <f>IF('[1]miasto2004'!F519&gt;0,'[1]miasto2004'!F519,"")</f>
        <v>48086</v>
      </c>
      <c r="G306" s="85">
        <f>IF('[1]miasto2004'!G519&gt;0,'[1]miasto2004'!G519,"")</f>
        <v>48086</v>
      </c>
      <c r="H306" s="85">
        <f>IF('[1]miasto2004'!H519&gt;0,'[1]miasto2004'!H519,"")</f>
        <v>22000</v>
      </c>
      <c r="I306" s="85">
        <f>IF('[1]miasto2004'!I519&gt;0,'[1]miasto2004'!I519,"")</f>
      </c>
      <c r="J306" s="85">
        <f>IF('[1]miasto2004'!J519&gt;0,'[1]miasto2004'!J519,"")</f>
        <v>26086</v>
      </c>
      <c r="K306" s="450">
        <f t="shared" si="41"/>
        <v>1.0708384366996995</v>
      </c>
    </row>
    <row r="307" spans="1:11" s="5" customFormat="1" ht="12.75">
      <c r="A307" s="42"/>
      <c r="B307" s="43"/>
      <c r="C307" s="92" t="s">
        <v>319</v>
      </c>
      <c r="D307" s="50">
        <v>4120</v>
      </c>
      <c r="E307" s="85">
        <f>IF('[1]miasto2004'!E520&gt;0,'[1]miasto2004'!E520,"")</f>
        <v>6076</v>
      </c>
      <c r="F307" s="85">
        <f>IF('[1]miasto2004'!F520&gt;0,'[1]miasto2004'!F520,"")</f>
        <v>6725</v>
      </c>
      <c r="G307" s="85">
        <f>IF('[1]miasto2004'!G520&gt;0,'[1]miasto2004'!G520,"")</f>
        <v>6725</v>
      </c>
      <c r="H307" s="85">
        <f>IF('[1]miasto2004'!H520&gt;0,'[1]miasto2004'!H520,"")</f>
        <v>3120</v>
      </c>
      <c r="I307" s="85">
        <f>IF('[1]miasto2004'!I520&gt;0,'[1]miasto2004'!I520,"")</f>
      </c>
      <c r="J307" s="85">
        <f>IF('[1]miasto2004'!J520&gt;0,'[1]miasto2004'!J520,"")</f>
        <v>3605</v>
      </c>
      <c r="K307" s="450">
        <f t="shared" si="41"/>
        <v>1.1068136932192232</v>
      </c>
    </row>
    <row r="308" spans="1:11" s="5" customFormat="1" ht="12.75">
      <c r="A308" s="42"/>
      <c r="B308" s="43"/>
      <c r="C308" s="92" t="s">
        <v>277</v>
      </c>
      <c r="D308" s="50">
        <v>4210</v>
      </c>
      <c r="E308" s="85">
        <f>IF('[1]miasto2004'!E521&gt;0,'[1]miasto2004'!E521,"")</f>
        <v>11097</v>
      </c>
      <c r="F308" s="85">
        <f>IF('[1]miasto2004'!F521&gt;0,'[1]miasto2004'!F521,"")</f>
        <v>12073</v>
      </c>
      <c r="G308" s="85">
        <f>IF('[1]miasto2004'!G521&gt;0,'[1]miasto2004'!G521,"")</f>
        <v>12073</v>
      </c>
      <c r="H308" s="85">
        <f>IF('[1]miasto2004'!H521&gt;0,'[1]miasto2004'!H521,"")</f>
        <v>4800</v>
      </c>
      <c r="I308" s="85">
        <f>IF('[1]miasto2004'!I521&gt;0,'[1]miasto2004'!I521,"")</f>
      </c>
      <c r="J308" s="85">
        <f>IF('[1]miasto2004'!J521&gt;0,'[1]miasto2004'!J521,"")</f>
        <v>7273</v>
      </c>
      <c r="K308" s="450">
        <f aca="true" t="shared" si="57" ref="K308:K371">IF(AND(G308&lt;&gt;"",E308&lt;&gt;""),G308/E308,"")</f>
        <v>1.0879516986572948</v>
      </c>
    </row>
    <row r="309" spans="1:11" s="5" customFormat="1" ht="12.75">
      <c r="A309" s="42"/>
      <c r="B309" s="43"/>
      <c r="C309" s="92" t="s">
        <v>331</v>
      </c>
      <c r="D309" s="50">
        <v>4220</v>
      </c>
      <c r="E309" s="85">
        <f>IF('[1]miasto2004'!E522&gt;0,'[1]miasto2004'!E522,"")</f>
        <v>97218</v>
      </c>
      <c r="F309" s="85">
        <f>IF('[1]miasto2004'!F522&gt;0,'[1]miasto2004'!F522,"")</f>
        <v>112000</v>
      </c>
      <c r="G309" s="85">
        <f>IF('[1]miasto2004'!G522&gt;0,'[1]miasto2004'!G522,"")</f>
        <v>112000</v>
      </c>
      <c r="H309" s="85">
        <f>IF('[1]miasto2004'!H522&gt;0,'[1]miasto2004'!H522,"")</f>
        <v>112000</v>
      </c>
      <c r="I309" s="85">
        <f>IF('[1]miasto2004'!I522&gt;0,'[1]miasto2004'!I522,"")</f>
      </c>
      <c r="J309" s="85">
        <f>IF('[1]miasto2004'!J522&gt;0,'[1]miasto2004'!J522,"")</f>
      </c>
      <c r="K309" s="450">
        <f t="shared" si="57"/>
        <v>1.1520500318870992</v>
      </c>
    </row>
    <row r="310" spans="1:11" s="5" customFormat="1" ht="12.75">
      <c r="A310" s="42"/>
      <c r="B310" s="43"/>
      <c r="C310" s="92" t="s">
        <v>278</v>
      </c>
      <c r="D310" s="50">
        <v>4260</v>
      </c>
      <c r="E310" s="85">
        <f>IF('[1]miasto2004'!E523&gt;0,'[1]miasto2004'!E523,"")</f>
        <v>18750</v>
      </c>
      <c r="F310" s="85">
        <f>IF('[1]miasto2004'!F523&gt;0,'[1]miasto2004'!F523,"")</f>
        <v>23250</v>
      </c>
      <c r="G310" s="85">
        <f>IF('[1]miasto2004'!G523&gt;0,'[1]miasto2004'!G523,"")</f>
        <v>23250</v>
      </c>
      <c r="H310" s="85">
        <f>IF('[1]miasto2004'!H523&gt;0,'[1]miasto2004'!H523,"")</f>
        <v>20500</v>
      </c>
      <c r="I310" s="85">
        <f>IF('[1]miasto2004'!I523&gt;0,'[1]miasto2004'!I523,"")</f>
      </c>
      <c r="J310" s="85">
        <f>IF('[1]miasto2004'!J523&gt;0,'[1]miasto2004'!J523,"")</f>
        <v>2750</v>
      </c>
      <c r="K310" s="450">
        <f t="shared" si="57"/>
        <v>1.24</v>
      </c>
    </row>
    <row r="311" spans="1:11" s="5" customFormat="1" ht="12.75">
      <c r="A311" s="42"/>
      <c r="B311" s="43"/>
      <c r="C311" s="92" t="s">
        <v>279</v>
      </c>
      <c r="D311" s="50">
        <v>4270</v>
      </c>
      <c r="E311" s="85">
        <f>IF('[1]miasto2004'!E524&gt;0,'[1]miasto2004'!E524,"")</f>
        <v>11302</v>
      </c>
      <c r="F311" s="85">
        <f>IF('[1]miasto2004'!F524&gt;0,'[1]miasto2004'!F524,"")</f>
        <v>4500</v>
      </c>
      <c r="G311" s="85">
        <f>IF('[1]miasto2004'!G524&gt;0,'[1]miasto2004'!G524,"")</f>
        <v>4500</v>
      </c>
      <c r="H311" s="85">
        <f>IF('[1]miasto2004'!H524&gt;0,'[1]miasto2004'!H524,"")</f>
        <v>4500</v>
      </c>
      <c r="I311" s="85">
        <f>IF('[1]miasto2004'!I524&gt;0,'[1]miasto2004'!I524,"")</f>
      </c>
      <c r="J311" s="85">
        <f>IF('[1]miasto2004'!J524&gt;0,'[1]miasto2004'!J524,"")</f>
      </c>
      <c r="K311" s="450">
        <f t="shared" si="57"/>
        <v>0.39815961776676695</v>
      </c>
    </row>
    <row r="312" spans="1:11" s="5" customFormat="1" ht="12.75">
      <c r="A312" s="42"/>
      <c r="B312" s="43"/>
      <c r="C312" s="92" t="s">
        <v>280</v>
      </c>
      <c r="D312" s="50">
        <v>4300</v>
      </c>
      <c r="E312" s="85">
        <f>IF('[1]miasto2004'!E525&gt;0,'[1]miasto2004'!E525,"")</f>
        <v>72844</v>
      </c>
      <c r="F312" s="85">
        <f>IF('[1]miasto2004'!F525&gt;0,'[1]miasto2004'!F525,"")</f>
        <v>73900</v>
      </c>
      <c r="G312" s="85">
        <f>IF('[1]miasto2004'!G525&gt;0,'[1]miasto2004'!G525,"")</f>
        <v>72807</v>
      </c>
      <c r="H312" s="85">
        <f>IF('[1]miasto2004'!H525&gt;0,'[1]miasto2004'!H525,"")</f>
        <v>48000</v>
      </c>
      <c r="I312" s="85">
        <f>IF('[1]miasto2004'!I525&gt;0,'[1]miasto2004'!I525,"")</f>
      </c>
      <c r="J312" s="85">
        <f>IF('[1]miasto2004'!J525&gt;0,'[1]miasto2004'!J525,"")</f>
        <v>24807</v>
      </c>
      <c r="K312" s="450">
        <f t="shared" si="57"/>
        <v>0.9994920652352973</v>
      </c>
    </row>
    <row r="313" spans="1:11" s="5" customFormat="1" ht="12.75">
      <c r="A313" s="42"/>
      <c r="B313" s="43"/>
      <c r="C313" s="92" t="s">
        <v>281</v>
      </c>
      <c r="D313" s="50">
        <v>4410</v>
      </c>
      <c r="E313" s="85">
        <f>IF('[1]miasto2004'!E526&gt;0,'[1]miasto2004'!E526,"")</f>
        <v>500</v>
      </c>
      <c r="F313" s="85">
        <f>IF('[1]miasto2004'!F526&gt;0,'[1]miasto2004'!F526,"")</f>
        <v>800</v>
      </c>
      <c r="G313" s="85">
        <f>IF('[1]miasto2004'!G526&gt;0,'[1]miasto2004'!G526,"")</f>
        <v>800</v>
      </c>
      <c r="H313" s="85">
        <f>IF('[1]miasto2004'!H526&gt;0,'[1]miasto2004'!H526,"")</f>
        <v>500</v>
      </c>
      <c r="I313" s="85">
        <f>IF('[1]miasto2004'!I526&gt;0,'[1]miasto2004'!I526,"")</f>
      </c>
      <c r="J313" s="85">
        <f>IF('[1]miasto2004'!J526&gt;0,'[1]miasto2004'!J526,"")</f>
        <v>300</v>
      </c>
      <c r="K313" s="450">
        <f t="shared" si="57"/>
        <v>1.6</v>
      </c>
    </row>
    <row r="314" spans="1:11" s="5" customFormat="1" ht="12.75">
      <c r="A314" s="42"/>
      <c r="B314" s="43"/>
      <c r="C314" s="92" t="s">
        <v>282</v>
      </c>
      <c r="D314" s="50">
        <v>4430</v>
      </c>
      <c r="E314" s="85">
        <f>IF('[1]miasto2004'!E527&gt;0,'[1]miasto2004'!E527,"")</f>
        <v>545</v>
      </c>
      <c r="F314" s="85">
        <f>IF('[1]miasto2004'!F527&gt;0,'[1]miasto2004'!F527,"")</f>
        <v>560</v>
      </c>
      <c r="G314" s="85">
        <f>IF('[1]miasto2004'!G527&gt;0,'[1]miasto2004'!G527,"")</f>
        <v>560</v>
      </c>
      <c r="H314" s="85">
        <f>IF('[1]miasto2004'!H527&gt;0,'[1]miasto2004'!H527,"")</f>
        <v>260</v>
      </c>
      <c r="I314" s="85">
        <f>IF('[1]miasto2004'!I527&gt;0,'[1]miasto2004'!I527,"")</f>
      </c>
      <c r="J314" s="85">
        <f>IF('[1]miasto2004'!J527&gt;0,'[1]miasto2004'!J527,"")</f>
        <v>300</v>
      </c>
      <c r="K314" s="450">
        <f t="shared" si="57"/>
        <v>1.0275229357798166</v>
      </c>
    </row>
    <row r="315" spans="1:11" s="5" customFormat="1" ht="12.75">
      <c r="A315" s="42"/>
      <c r="B315" s="43"/>
      <c r="C315" s="92" t="s">
        <v>283</v>
      </c>
      <c r="D315" s="50">
        <v>4440</v>
      </c>
      <c r="E315" s="85">
        <f>IF('[1]miasto2004'!E528&gt;0,'[1]miasto2004'!E528,"")</f>
        <v>9325</v>
      </c>
      <c r="F315" s="85">
        <f>IF('[1]miasto2004'!F528&gt;0,'[1]miasto2004'!F528,"")</f>
        <v>9679</v>
      </c>
      <c r="G315" s="85">
        <f>IF('[1]miasto2004'!G528&gt;0,'[1]miasto2004'!G528,"")</f>
        <v>9679</v>
      </c>
      <c r="H315" s="85">
        <f>IF('[1]miasto2004'!H528&gt;0,'[1]miasto2004'!H528,"")</f>
        <v>4930</v>
      </c>
      <c r="I315" s="85">
        <f>IF('[1]miasto2004'!I528&gt;0,'[1]miasto2004'!I528,"")</f>
      </c>
      <c r="J315" s="85">
        <f>IF('[1]miasto2004'!J528&gt;0,'[1]miasto2004'!J528,"")</f>
        <v>4749</v>
      </c>
      <c r="K315" s="450">
        <f t="shared" si="57"/>
        <v>1.0379624664879357</v>
      </c>
    </row>
    <row r="316" spans="1:11" s="5" customFormat="1" ht="12.75">
      <c r="A316" s="42"/>
      <c r="B316" s="64"/>
      <c r="C316" s="92"/>
      <c r="D316" s="50"/>
      <c r="E316" s="85">
        <f>IF('[1]miasto2004'!E529&gt;0,'[1]miasto2004'!E529,"")</f>
      </c>
      <c r="F316" s="85">
        <f>IF('[1]miasto2004'!F529&gt;0,'[1]miasto2004'!F529,"")</f>
      </c>
      <c r="G316" s="85">
        <f>IF('[1]miasto2004'!G529&gt;0,'[1]miasto2004'!G529,"")</f>
      </c>
      <c r="H316" s="85">
        <f>IF('[1]miasto2004'!H529&gt;0,'[1]miasto2004'!H529,"")</f>
      </c>
      <c r="I316" s="85">
        <f>IF('[1]miasto2004'!I529&gt;0,'[1]miasto2004'!I529,"")</f>
      </c>
      <c r="J316" s="85">
        <f>IF('[1]miasto2004'!J529&gt;0,'[1]miasto2004'!J529,"")</f>
      </c>
      <c r="K316" s="450">
        <f t="shared" si="57"/>
      </c>
    </row>
    <row r="317" spans="1:11" s="10" customFormat="1" ht="24">
      <c r="A317" s="105" t="s">
        <v>1</v>
      </c>
      <c r="B317" s="106" t="s">
        <v>527</v>
      </c>
      <c r="C317" s="87" t="s">
        <v>515</v>
      </c>
      <c r="D317" s="107"/>
      <c r="E317" s="108">
        <f aca="true" t="shared" si="58" ref="E317:J317">IF(SUM(E318:E319)&gt;0,SUM(E318:E319),"")</f>
        <v>209900</v>
      </c>
      <c r="F317" s="108">
        <f t="shared" si="58"/>
        <v>111000</v>
      </c>
      <c r="G317" s="108">
        <f t="shared" si="58"/>
        <v>111000</v>
      </c>
      <c r="H317" s="108">
        <f t="shared" si="58"/>
      </c>
      <c r="I317" s="108">
        <f t="shared" si="58"/>
      </c>
      <c r="J317" s="108">
        <f t="shared" si="58"/>
        <v>111000</v>
      </c>
      <c r="K317" s="450">
        <f t="shared" si="57"/>
        <v>0.5288232491662697</v>
      </c>
    </row>
    <row r="318" spans="1:11" s="5" customFormat="1" ht="13.5" customHeight="1">
      <c r="A318" s="42"/>
      <c r="B318" s="43"/>
      <c r="C318" s="92" t="s">
        <v>516</v>
      </c>
      <c r="D318" s="50">
        <v>4130</v>
      </c>
      <c r="E318" s="85">
        <f>IF('[1]miasto2004'!E537&gt;0,'[1]miasto2004'!E537,"")</f>
        <v>209900</v>
      </c>
      <c r="F318" s="85">
        <f>IF('[1]miasto2004'!F537&gt;0,'[1]miasto2004'!F537,"")</f>
        <v>111000</v>
      </c>
      <c r="G318" s="85">
        <f>IF('[1]miasto2004'!G537&gt;0,'[1]miasto2004'!G537,"")</f>
        <v>111000</v>
      </c>
      <c r="H318" s="85">
        <f>IF('[1]miasto2004'!H537&gt;0,'[1]miasto2004'!H537,"")</f>
      </c>
      <c r="I318" s="85">
        <f>IF('[1]miasto2004'!I537&gt;0,'[1]miasto2004'!I537,"")</f>
      </c>
      <c r="J318" s="85">
        <f>IF('[1]miasto2004'!J537&gt;0,'[1]miasto2004'!J537,"")</f>
        <v>111000</v>
      </c>
      <c r="K318" s="450">
        <f t="shared" si="57"/>
        <v>0.5288232491662697</v>
      </c>
    </row>
    <row r="319" spans="1:11" s="5" customFormat="1" ht="13.5" customHeight="1">
      <c r="A319" s="42"/>
      <c r="B319" s="43"/>
      <c r="C319" s="92"/>
      <c r="D319" s="50"/>
      <c r="E319" s="85">
        <f>IF('[1]miasto2004'!E538&gt;0,'[1]miasto2004'!E538,"")</f>
      </c>
      <c r="F319" s="85">
        <f>IF('[1]miasto2004'!F538&gt;0,'[1]miasto2004'!F538,"")</f>
      </c>
      <c r="G319" s="85">
        <f>IF('[1]miasto2004'!G538&gt;0,'[1]miasto2004'!G538,"")</f>
      </c>
      <c r="H319" s="85">
        <f>IF('[1]miasto2004'!H538&gt;0,'[1]miasto2004'!H538,"")</f>
      </c>
      <c r="I319" s="85">
        <f>IF('[1]miasto2004'!I538&gt;0,'[1]miasto2004'!I538,"")</f>
      </c>
      <c r="J319" s="85">
        <f>IF('[1]miasto2004'!J538&gt;0,'[1]miasto2004'!J538,"")</f>
      </c>
      <c r="K319" s="450">
        <f t="shared" si="57"/>
      </c>
    </row>
    <row r="320" spans="1:11" s="10" customFormat="1" ht="24">
      <c r="A320" s="105" t="s">
        <v>1</v>
      </c>
      <c r="B320" s="110" t="s">
        <v>528</v>
      </c>
      <c r="C320" s="39" t="s">
        <v>517</v>
      </c>
      <c r="D320" s="111"/>
      <c r="E320" s="112">
        <f aca="true" t="shared" si="59" ref="E320:J320">IF(SUM(E321:E325)&gt;0,SUM(E321:E325),"")</f>
        <v>4692729</v>
      </c>
      <c r="F320" s="112">
        <f t="shared" si="59"/>
        <v>3063876</v>
      </c>
      <c r="G320" s="112">
        <f t="shared" si="59"/>
        <v>3053876</v>
      </c>
      <c r="H320" s="112">
        <f t="shared" si="59"/>
        <v>657876</v>
      </c>
      <c r="I320" s="112">
        <f t="shared" si="59"/>
      </c>
      <c r="J320" s="112">
        <f t="shared" si="59"/>
        <v>2396000</v>
      </c>
      <c r="K320" s="450">
        <f t="shared" si="57"/>
        <v>0.6507676023908476</v>
      </c>
    </row>
    <row r="321" spans="1:11" s="5" customFormat="1" ht="13.5" customHeight="1">
      <c r="A321" s="42"/>
      <c r="B321" s="43"/>
      <c r="C321" s="92" t="s">
        <v>353</v>
      </c>
      <c r="D321" s="50">
        <v>3110</v>
      </c>
      <c r="E321" s="85">
        <f>IF('[1]miasto2004'!E540&gt;0,'[1]miasto2004'!E540,"")</f>
        <v>4392254</v>
      </c>
      <c r="F321" s="85">
        <f>IF('[1]miasto2004'!F540&gt;0,'[1]miasto2004'!F540,"")</f>
        <v>2779876</v>
      </c>
      <c r="G321" s="85">
        <f>IF('[1]miasto2004'!G540&gt;0,'[1]miasto2004'!G540,"")</f>
        <v>2779876</v>
      </c>
      <c r="H321" s="85">
        <f>IF('[1]miasto2004'!H540&gt;0,'[1]miasto2004'!H540,"")</f>
        <v>547876</v>
      </c>
      <c r="I321" s="85">
        <f>IF('[1]miasto2004'!I540&gt;0,'[1]miasto2004'!I540,"")</f>
      </c>
      <c r="J321" s="85">
        <f>IF('[1]miasto2004'!J540&gt;0,'[1]miasto2004'!J540,"")</f>
        <v>2232000</v>
      </c>
      <c r="K321" s="450">
        <f t="shared" si="57"/>
        <v>0.6329041990740972</v>
      </c>
    </row>
    <row r="322" spans="1:11" s="5" customFormat="1" ht="13.5" customHeight="1">
      <c r="A322" s="42"/>
      <c r="B322" s="43"/>
      <c r="C322" s="92" t="s">
        <v>276</v>
      </c>
      <c r="D322" s="50">
        <v>4110</v>
      </c>
      <c r="E322" s="85">
        <f>IF('[1]miasto2004'!E541&gt;0,'[1]miasto2004'!E541,"")</f>
        <v>195475</v>
      </c>
      <c r="F322" s="85">
        <f>IF('[1]miasto2004'!F541&gt;0,'[1]miasto2004'!F541,"")</f>
        <v>164000</v>
      </c>
      <c r="G322" s="85">
        <f>IF('[1]miasto2004'!G541&gt;0,'[1]miasto2004'!G541,"")</f>
        <v>164000</v>
      </c>
      <c r="H322" s="85">
        <f>IF('[1]miasto2004'!H541&gt;0,'[1]miasto2004'!H541,"")</f>
      </c>
      <c r="I322" s="85">
        <f>IF('[1]miasto2004'!I541&gt;0,'[1]miasto2004'!I541,"")</f>
      </c>
      <c r="J322" s="85">
        <f>IF('[1]miasto2004'!J541&gt;0,'[1]miasto2004'!J541,"")</f>
        <v>164000</v>
      </c>
      <c r="K322" s="450">
        <f t="shared" si="57"/>
        <v>0.8389819670034532</v>
      </c>
    </row>
    <row r="323" spans="1:11" s="5" customFormat="1" ht="13.5" customHeight="1">
      <c r="A323" s="42"/>
      <c r="B323" s="43"/>
      <c r="C323" s="92" t="s">
        <v>280</v>
      </c>
      <c r="D323" s="50">
        <v>4300</v>
      </c>
      <c r="E323" s="85">
        <f>IF('[1]miasto2004'!E542&gt;0,'[1]miasto2004'!E542,"")</f>
        <v>105000</v>
      </c>
      <c r="F323" s="85">
        <f>IF('[1]miasto2004'!F542&gt;0,'[1]miasto2004'!F542,"")</f>
        <v>120000</v>
      </c>
      <c r="G323" s="85">
        <f>IF('[1]miasto2004'!G542&gt;0,'[1]miasto2004'!G542,"")</f>
        <v>110000</v>
      </c>
      <c r="H323" s="85">
        <f>IF('[1]miasto2004'!H542&gt;0,'[1]miasto2004'!H542,"")</f>
        <v>110000</v>
      </c>
      <c r="I323" s="85">
        <f>IF('[1]miasto2004'!I542&gt;0,'[1]miasto2004'!I542,"")</f>
      </c>
      <c r="J323" s="85">
        <f>IF('[1]miasto2004'!J542&gt;0,'[1]miasto2004'!J542,"")</f>
      </c>
      <c r="K323" s="450">
        <f t="shared" si="57"/>
        <v>1.0476190476190477</v>
      </c>
    </row>
    <row r="324" spans="1:11" s="5" customFormat="1" ht="13.5" customHeight="1">
      <c r="A324" s="42"/>
      <c r="B324" s="43"/>
      <c r="C324" s="92"/>
      <c r="D324" s="50"/>
      <c r="E324" s="85">
        <f>IF('[1]miasto2004'!E543&gt;0,'[1]miasto2004'!E543,"")</f>
      </c>
      <c r="F324" s="85">
        <f>IF('[1]miasto2004'!F543&gt;0,'[1]miasto2004'!F543,"")</f>
      </c>
      <c r="G324" s="85">
        <f>IF('[1]miasto2004'!G543&gt;0,'[1]miasto2004'!G543,"")</f>
      </c>
      <c r="H324" s="85">
        <f>IF('[1]miasto2004'!H543&gt;0,'[1]miasto2004'!H543,"")</f>
      </c>
      <c r="I324" s="85">
        <f>IF('[1]miasto2004'!I543&gt;0,'[1]miasto2004'!I543,"")</f>
      </c>
      <c r="J324" s="85">
        <f>IF('[1]miasto2004'!J543&gt;0,'[1]miasto2004'!J543,"")</f>
      </c>
      <c r="K324" s="450">
        <f t="shared" si="57"/>
      </c>
    </row>
    <row r="325" spans="1:11" s="5" customFormat="1" ht="13.5" customHeight="1">
      <c r="A325" s="42"/>
      <c r="B325" s="64"/>
      <c r="C325" s="92"/>
      <c r="D325" s="50"/>
      <c r="E325" s="85">
        <f>IF('[1]miasto2004'!E544&gt;0,'[1]miasto2004'!E544,"")</f>
      </c>
      <c r="F325" s="85">
        <f>IF('[1]miasto2004'!F544&gt;0,'[1]miasto2004'!F544,"")</f>
      </c>
      <c r="G325" s="85">
        <f>IF('[1]miasto2004'!G544&gt;0,'[1]miasto2004'!G544,"")</f>
      </c>
      <c r="H325" s="85">
        <f>IF('[1]miasto2004'!H544&gt;0,'[1]miasto2004'!H544,"")</f>
      </c>
      <c r="I325" s="85">
        <f>IF('[1]miasto2004'!I544&gt;0,'[1]miasto2004'!I544,"")</f>
      </c>
      <c r="J325" s="85">
        <f>IF('[1]miasto2004'!J544&gt;0,'[1]miasto2004'!J544,"")</f>
      </c>
      <c r="K325" s="450">
        <f t="shared" si="57"/>
      </c>
    </row>
    <row r="326" spans="1:11" s="9" customFormat="1" ht="18" customHeight="1">
      <c r="A326" s="48" t="s">
        <v>1</v>
      </c>
      <c r="B326" s="38" t="s">
        <v>529</v>
      </c>
      <c r="C326" s="91" t="s">
        <v>354</v>
      </c>
      <c r="D326" s="40"/>
      <c r="E326" s="41">
        <f aca="true" t="shared" si="60" ref="E326:J326">IF(SUM(E327:E328)&gt;0,SUM(E327:E328),"")</f>
        <v>6561520</v>
      </c>
      <c r="F326" s="41">
        <f t="shared" si="60"/>
        <v>5667080</v>
      </c>
      <c r="G326" s="41">
        <f t="shared" si="60"/>
        <v>5300000</v>
      </c>
      <c r="H326" s="41">
        <f t="shared" si="60"/>
        <v>5300000</v>
      </c>
      <c r="I326" s="41">
        <f t="shared" si="60"/>
      </c>
      <c r="J326" s="41">
        <f t="shared" si="60"/>
      </c>
      <c r="K326" s="450">
        <f t="shared" si="57"/>
        <v>0.8077396700764456</v>
      </c>
    </row>
    <row r="327" spans="1:11" s="5" customFormat="1" ht="13.5" customHeight="1">
      <c r="A327" s="42"/>
      <c r="B327" s="43"/>
      <c r="C327" s="92" t="s">
        <v>353</v>
      </c>
      <c r="D327" s="50">
        <v>3110</v>
      </c>
      <c r="E327" s="85">
        <f>IF('[1]miasto2004'!E546&gt;0,'[1]miasto2004'!E546,"")</f>
        <v>6561520</v>
      </c>
      <c r="F327" s="85">
        <f>IF('[1]miasto2004'!F546&gt;0,'[1]miasto2004'!F546,"")</f>
        <v>5667080</v>
      </c>
      <c r="G327" s="85">
        <f>IF('[1]miasto2004'!G546&gt;0,'[1]miasto2004'!G546,"")</f>
        <v>5300000</v>
      </c>
      <c r="H327" s="85">
        <f>IF('[1]miasto2004'!H546&gt;0,'[1]miasto2004'!H546,"")</f>
        <v>5300000</v>
      </c>
      <c r="I327" s="85">
        <f>IF('[1]miasto2004'!I546&gt;0,'[1]miasto2004'!I546,"")</f>
      </c>
      <c r="J327" s="85">
        <f>IF('[1]miasto2004'!J546&gt;0,'[1]miasto2004'!J546,"")</f>
      </c>
      <c r="K327" s="450">
        <f t="shared" si="57"/>
        <v>0.8077396700764456</v>
      </c>
    </row>
    <row r="328" spans="1:11" s="5" customFormat="1" ht="13.5" customHeight="1">
      <c r="A328" s="42"/>
      <c r="B328" s="64"/>
      <c r="C328" s="92"/>
      <c r="D328" s="50"/>
      <c r="E328" s="85">
        <f>IF('[1]miasto2004'!E547&gt;0,'[1]miasto2004'!E547,"")</f>
      </c>
      <c r="F328" s="85">
        <f>IF('[1]miasto2004'!F547&gt;0,'[1]miasto2004'!F547,"")</f>
      </c>
      <c r="G328" s="85">
        <f>IF('[1]miasto2004'!G547&gt;0,'[1]miasto2004'!G547,"")</f>
      </c>
      <c r="H328" s="85">
        <f>IF('[1]miasto2004'!H547&gt;0,'[1]miasto2004'!H547,"")</f>
      </c>
      <c r="I328" s="85">
        <f>IF('[1]miasto2004'!I547&gt;0,'[1]miasto2004'!I547,"")</f>
      </c>
      <c r="J328" s="85">
        <f>IF('[1]miasto2004'!J547&gt;0,'[1]miasto2004'!J547,"")</f>
      </c>
      <c r="K328" s="450">
        <f t="shared" si="57"/>
      </c>
    </row>
    <row r="329" spans="1:11" s="9" customFormat="1" ht="18" customHeight="1">
      <c r="A329" s="48" t="s">
        <v>1</v>
      </c>
      <c r="B329" s="38" t="s">
        <v>530</v>
      </c>
      <c r="C329" s="91" t="s">
        <v>355</v>
      </c>
      <c r="D329" s="40"/>
      <c r="E329" s="41">
        <f aca="true" t="shared" si="61" ref="E329:J329">IF(SUM(E330)&gt;0,SUM(E330),"")</f>
        <v>468707</v>
      </c>
      <c r="F329" s="41">
        <f t="shared" si="61"/>
        <v>643000</v>
      </c>
      <c r="G329" s="41">
        <f t="shared" si="61"/>
        <v>643000</v>
      </c>
      <c r="H329" s="41">
        <f t="shared" si="61"/>
      </c>
      <c r="I329" s="41">
        <f t="shared" si="61"/>
      </c>
      <c r="J329" s="41">
        <f t="shared" si="61"/>
        <v>643000</v>
      </c>
      <c r="K329" s="450">
        <f t="shared" si="57"/>
        <v>1.3718591785486456</v>
      </c>
    </row>
    <row r="330" spans="1:11" s="11" customFormat="1" ht="15.75" customHeight="1">
      <c r="A330" s="42"/>
      <c r="B330" s="43"/>
      <c r="C330" s="92" t="s">
        <v>353</v>
      </c>
      <c r="D330" s="50">
        <v>3110</v>
      </c>
      <c r="E330" s="66">
        <f aca="true" t="shared" si="62" ref="E330:J330">IF(SUM(E331:E331)&gt;0,SUM(E331:E331),"")</f>
        <v>468707</v>
      </c>
      <c r="F330" s="66">
        <f t="shared" si="62"/>
        <v>643000</v>
      </c>
      <c r="G330" s="66">
        <f t="shared" si="62"/>
        <v>643000</v>
      </c>
      <c r="H330" s="66">
        <f t="shared" si="62"/>
      </c>
      <c r="I330" s="66">
        <f t="shared" si="62"/>
      </c>
      <c r="J330" s="66">
        <f t="shared" si="62"/>
        <v>643000</v>
      </c>
      <c r="K330" s="450">
        <f t="shared" si="57"/>
        <v>1.3718591785486456</v>
      </c>
    </row>
    <row r="331" spans="1:11" s="5" customFormat="1" ht="13.5" customHeight="1">
      <c r="A331" s="104"/>
      <c r="B331" s="64"/>
      <c r="C331" s="92" t="s">
        <v>356</v>
      </c>
      <c r="D331" s="73"/>
      <c r="E331" s="85">
        <f>IF('[1]miasto2004'!E550&gt;0,'[1]miasto2004'!E550,"")</f>
        <v>468707</v>
      </c>
      <c r="F331" s="85">
        <f>IF('[1]miasto2004'!F550&gt;0,'[1]miasto2004'!F550,"")</f>
        <v>643000</v>
      </c>
      <c r="G331" s="85">
        <f>IF('[1]miasto2004'!G550&gt;0,'[1]miasto2004'!G550,"")</f>
        <v>643000</v>
      </c>
      <c r="H331" s="85">
        <f>IF('[1]miasto2004'!H550&gt;0,'[1]miasto2004'!H550,"")</f>
      </c>
      <c r="I331" s="85">
        <f>IF('[1]miasto2004'!I550&gt;0,'[1]miasto2004'!I550,"")</f>
      </c>
      <c r="J331" s="85">
        <f>IF('[1]miasto2004'!J550&gt;0,'[1]miasto2004'!J550,"")</f>
        <v>643000</v>
      </c>
      <c r="K331" s="450">
        <f t="shared" si="57"/>
        <v>1.3718591785486456</v>
      </c>
    </row>
    <row r="332" spans="1:11" s="9" customFormat="1" ht="18" customHeight="1">
      <c r="A332" s="48" t="s">
        <v>1</v>
      </c>
      <c r="B332" s="86" t="s">
        <v>531</v>
      </c>
      <c r="C332" s="99" t="s">
        <v>357</v>
      </c>
      <c r="D332" s="88"/>
      <c r="E332" s="89">
        <f aca="true" t="shared" si="63" ref="E332:J332">IF(SUM(E333:E347)&gt;0,SUM(E333:E347),"")</f>
        <v>2328482</v>
      </c>
      <c r="F332" s="89">
        <f t="shared" si="63"/>
        <v>2428855</v>
      </c>
      <c r="G332" s="89">
        <f t="shared" si="63"/>
        <v>2430700</v>
      </c>
      <c r="H332" s="89">
        <f t="shared" si="63"/>
        <v>1752700</v>
      </c>
      <c r="I332" s="89">
        <f t="shared" si="63"/>
      </c>
      <c r="J332" s="89">
        <f t="shared" si="63"/>
        <v>678000</v>
      </c>
      <c r="K332" s="450">
        <f t="shared" si="57"/>
        <v>1.0438989865500357</v>
      </c>
    </row>
    <row r="333" spans="1:11" s="5" customFormat="1" ht="12.75">
      <c r="A333" s="42"/>
      <c r="B333" s="43"/>
      <c r="C333" s="92" t="s">
        <v>501</v>
      </c>
      <c r="D333" s="50">
        <v>3020</v>
      </c>
      <c r="E333" s="85">
        <f>IF('[1]miasto2004'!E554&gt;0,'[1]miasto2004'!E554,"")</f>
        <v>4380</v>
      </c>
      <c r="F333" s="85">
        <f>IF('[1]miasto2004'!F554&gt;0,'[1]miasto2004'!F554,"")</f>
        <v>4000</v>
      </c>
      <c r="G333" s="85">
        <f>IF('[1]miasto2004'!G554&gt;0,'[1]miasto2004'!G554,"")</f>
        <v>4000</v>
      </c>
      <c r="H333" s="85">
        <f>IF('[1]miasto2004'!H554&gt;0,'[1]miasto2004'!H554,"")</f>
        <v>4000</v>
      </c>
      <c r="I333" s="85">
        <f>IF('[1]miasto2004'!I554&gt;0,'[1]miasto2004'!I554,"")</f>
      </c>
      <c r="J333" s="85"/>
      <c r="K333" s="450">
        <f t="shared" si="57"/>
        <v>0.91324200913242</v>
      </c>
    </row>
    <row r="334" spans="1:11" s="5" customFormat="1" ht="12.75">
      <c r="A334" s="42"/>
      <c r="B334" s="43"/>
      <c r="C334" s="92" t="s">
        <v>358</v>
      </c>
      <c r="D334" s="50">
        <v>3030</v>
      </c>
      <c r="E334" s="85">
        <f>IF('[1]miasto2004'!E555&gt;0,'[1]miasto2004'!E555,"")</f>
      </c>
      <c r="F334" s="85">
        <f>IF('[1]miasto2004'!F555&gt;0,'[1]miasto2004'!F555,"")</f>
      </c>
      <c r="G334" s="85">
        <f>IF('[1]miasto2004'!G555&gt;0,'[1]miasto2004'!G555,"")</f>
      </c>
      <c r="H334" s="85">
        <f>IF('[1]miasto2004'!H555&gt;0,'[1]miasto2004'!H555,"")</f>
      </c>
      <c r="I334" s="85">
        <f>IF('[1]miasto2004'!I555&gt;0,'[1]miasto2004'!I555,"")</f>
      </c>
      <c r="J334" s="85">
        <f>IF('[1]miasto2004'!J555&gt;0,'[1]miasto2004'!J555,"")</f>
      </c>
      <c r="K334" s="450">
        <f t="shared" si="57"/>
      </c>
    </row>
    <row r="335" spans="1:11" s="5" customFormat="1" ht="12.75">
      <c r="A335" s="42"/>
      <c r="B335" s="43"/>
      <c r="C335" s="92" t="s">
        <v>274</v>
      </c>
      <c r="D335" s="50">
        <v>4010</v>
      </c>
      <c r="E335" s="85">
        <f>IF('[1]miasto2004'!E556&gt;0,'[1]miasto2004'!E556,"")</f>
        <v>1581360</v>
      </c>
      <c r="F335" s="85">
        <f>IF('[1]miasto2004'!F556&gt;0,'[1]miasto2004'!F556,"")</f>
        <v>1625045</v>
      </c>
      <c r="G335" s="85">
        <f>IF('[1]miasto2004'!G556&gt;0,'[1]miasto2004'!G556,"")</f>
        <v>1626890</v>
      </c>
      <c r="H335" s="85">
        <f>IF('[1]miasto2004'!H556&gt;0,'[1]miasto2004'!H556,"")</f>
        <v>1105480</v>
      </c>
      <c r="I335" s="85">
        <f>IF('[1]miasto2004'!I556&gt;0,'[1]miasto2004'!I556,"")</f>
      </c>
      <c r="J335" s="85">
        <f>IF('[1]miasto2004'!J556&gt;0,'[1]miasto2004'!J556,"")</f>
        <v>521410</v>
      </c>
      <c r="K335" s="450">
        <f t="shared" si="57"/>
        <v>1.0287916729903375</v>
      </c>
    </row>
    <row r="336" spans="1:11" s="5" customFormat="1" ht="12.75">
      <c r="A336" s="42"/>
      <c r="B336" s="43"/>
      <c r="C336" s="92" t="s">
        <v>275</v>
      </c>
      <c r="D336" s="50">
        <v>4040</v>
      </c>
      <c r="E336" s="85">
        <f>IF('[1]miasto2004'!E557&gt;0,'[1]miasto2004'!E557,"")</f>
        <v>128055</v>
      </c>
      <c r="F336" s="85">
        <f>IF('[1]miasto2004'!F557&gt;0,'[1]miasto2004'!F557,"")</f>
        <v>134120</v>
      </c>
      <c r="G336" s="85">
        <f>IF('[1]miasto2004'!G557&gt;0,'[1]miasto2004'!G557,"")</f>
        <v>134120</v>
      </c>
      <c r="H336" s="85">
        <f>IF('[1]miasto2004'!H557&gt;0,'[1]miasto2004'!H557,"")</f>
        <v>92920</v>
      </c>
      <c r="I336" s="85">
        <f>IF('[1]miasto2004'!I557&gt;0,'[1]miasto2004'!I557,"")</f>
      </c>
      <c r="J336" s="85">
        <f>IF('[1]miasto2004'!J557&gt;0,'[1]miasto2004'!J557,"")</f>
        <v>41200</v>
      </c>
      <c r="K336" s="450">
        <f t="shared" si="57"/>
        <v>1.047362461442349</v>
      </c>
    </row>
    <row r="337" spans="1:11" s="5" customFormat="1" ht="12.75">
      <c r="A337" s="42"/>
      <c r="B337" s="43"/>
      <c r="C337" s="92" t="s">
        <v>276</v>
      </c>
      <c r="D337" s="50">
        <v>4110</v>
      </c>
      <c r="E337" s="85">
        <f>IF('[1]miasto2004'!E558&gt;0,'[1]miasto2004'!E558,"")</f>
        <v>295857</v>
      </c>
      <c r="F337" s="85">
        <f>IF('[1]miasto2004'!F558&gt;0,'[1]miasto2004'!F558,"")</f>
        <v>308900</v>
      </c>
      <c r="G337" s="85">
        <f>IF('[1]miasto2004'!G558&gt;0,'[1]miasto2004'!G558,"")</f>
        <v>308900</v>
      </c>
      <c r="H337" s="85">
        <f>IF('[1]miasto2004'!H558&gt;0,'[1]miasto2004'!H558,"")</f>
        <v>223090</v>
      </c>
      <c r="I337" s="85">
        <f>IF('[1]miasto2004'!I558&gt;0,'[1]miasto2004'!I558,"")</f>
      </c>
      <c r="J337" s="85">
        <f>IF('[1]miasto2004'!J558&gt;0,'[1]miasto2004'!J558,"")</f>
        <v>85810</v>
      </c>
      <c r="K337" s="450">
        <f t="shared" si="57"/>
        <v>1.0440854872455274</v>
      </c>
    </row>
    <row r="338" spans="1:11" s="5" customFormat="1" ht="12.75">
      <c r="A338" s="42"/>
      <c r="B338" s="43"/>
      <c r="C338" s="92" t="s">
        <v>319</v>
      </c>
      <c r="D338" s="50">
        <v>4120</v>
      </c>
      <c r="E338" s="85">
        <f>IF('[1]miasto2004'!E559&gt;0,'[1]miasto2004'!E559,"")</f>
        <v>40805</v>
      </c>
      <c r="F338" s="85">
        <f>IF('[1]miasto2004'!F559&gt;0,'[1]miasto2004'!F559,"")</f>
        <v>42680</v>
      </c>
      <c r="G338" s="85">
        <f>IF('[1]miasto2004'!G559&gt;0,'[1]miasto2004'!G559,"")</f>
        <v>42680</v>
      </c>
      <c r="H338" s="85">
        <f>IF('[1]miasto2004'!H559&gt;0,'[1]miasto2004'!H559,"")</f>
        <v>35690</v>
      </c>
      <c r="I338" s="85">
        <f>IF('[1]miasto2004'!I559&gt;0,'[1]miasto2004'!I559,"")</f>
      </c>
      <c r="J338" s="85">
        <f>IF('[1]miasto2004'!J559&gt;0,'[1]miasto2004'!J559,"")</f>
        <v>6990</v>
      </c>
      <c r="K338" s="450">
        <f t="shared" si="57"/>
        <v>1.0459502511947065</v>
      </c>
    </row>
    <row r="339" spans="1:11" s="5" customFormat="1" ht="12.75">
      <c r="A339" s="42"/>
      <c r="B339" s="43"/>
      <c r="C339" s="92" t="s">
        <v>480</v>
      </c>
      <c r="D339" s="50">
        <v>4210</v>
      </c>
      <c r="E339" s="85">
        <f>IF('[1]miasto2004'!E560&gt;0,'[1]miasto2004'!E560,"")</f>
        <v>57362</v>
      </c>
      <c r="F339" s="85">
        <f>IF('[1]miasto2004'!F560&gt;0,'[1]miasto2004'!F560,"")</f>
        <v>50600</v>
      </c>
      <c r="G339" s="85">
        <f>IF('[1]miasto2004'!G560&gt;0,'[1]miasto2004'!G560,"")</f>
        <v>50600</v>
      </c>
      <c r="H339" s="85">
        <f>IF('[1]miasto2004'!H560&gt;0,'[1]miasto2004'!H560,"")</f>
        <v>47010</v>
      </c>
      <c r="I339" s="85">
        <f>IF('[1]miasto2004'!I560&gt;0,'[1]miasto2004'!I560,"")</f>
      </c>
      <c r="J339" s="85">
        <f>IF('[1]miasto2004'!J560&gt;0,'[1]miasto2004'!J560,"")</f>
        <v>3590</v>
      </c>
      <c r="K339" s="450">
        <f t="shared" si="57"/>
        <v>0.8821170809943866</v>
      </c>
    </row>
    <row r="340" spans="1:11" s="5" customFormat="1" ht="12.75">
      <c r="A340" s="42"/>
      <c r="B340" s="43"/>
      <c r="C340" s="92" t="s">
        <v>278</v>
      </c>
      <c r="D340" s="50">
        <v>4260</v>
      </c>
      <c r="E340" s="85">
        <f>IF('[1]miasto2004'!E561&gt;0,'[1]miasto2004'!E561,"")</f>
        <v>5295</v>
      </c>
      <c r="F340" s="85">
        <f>IF('[1]miasto2004'!F561&gt;0,'[1]miasto2004'!F561,"")</f>
        <v>5100</v>
      </c>
      <c r="G340" s="85">
        <f>IF('[1]miasto2004'!G561&gt;0,'[1]miasto2004'!G561,"")</f>
        <v>5100</v>
      </c>
      <c r="H340" s="85">
        <f>IF('[1]miasto2004'!H561&gt;0,'[1]miasto2004'!H561,"")</f>
        <v>5100</v>
      </c>
      <c r="I340" s="85">
        <f>IF('[1]miasto2004'!I561&gt;0,'[1]miasto2004'!I561,"")</f>
      </c>
      <c r="J340" s="85">
        <f>IF('[1]miasto2004'!J561&gt;0,'[1]miasto2004'!J561,"")</f>
      </c>
      <c r="K340" s="450">
        <f t="shared" si="57"/>
        <v>0.9631728045325779</v>
      </c>
    </row>
    <row r="341" spans="1:11" s="5" customFormat="1" ht="12.75">
      <c r="A341" s="42"/>
      <c r="B341" s="43"/>
      <c r="C341" s="103" t="s">
        <v>279</v>
      </c>
      <c r="D341" s="73">
        <v>4270</v>
      </c>
      <c r="E341" s="85">
        <f>IF('[1]miasto2004'!E562&gt;0,'[1]miasto2004'!E562,"")</f>
        <v>3000</v>
      </c>
      <c r="F341" s="85">
        <f>IF('[1]miasto2004'!F562&gt;0,'[1]miasto2004'!F562,"")</f>
        <v>3090</v>
      </c>
      <c r="G341" s="85">
        <f>IF('[1]miasto2004'!G562&gt;0,'[1]miasto2004'!G562,"")</f>
        <v>3090</v>
      </c>
      <c r="H341" s="85">
        <f>IF('[1]miasto2004'!H562&gt;0,'[1]miasto2004'!H562,"")</f>
        <v>3090</v>
      </c>
      <c r="I341" s="85">
        <f>IF('[1]miasto2004'!I562&gt;0,'[1]miasto2004'!I562,"")</f>
      </c>
      <c r="J341" s="85">
        <f>IF('[1]miasto2004'!J562&gt;0,'[1]miasto2004'!J562,"")</f>
      </c>
      <c r="K341" s="450">
        <f t="shared" si="57"/>
        <v>1.03</v>
      </c>
    </row>
    <row r="342" spans="1:11" s="5" customFormat="1" ht="12.75">
      <c r="A342" s="42"/>
      <c r="B342" s="90"/>
      <c r="C342" s="92" t="s">
        <v>280</v>
      </c>
      <c r="D342" s="50">
        <v>4300</v>
      </c>
      <c r="E342" s="85">
        <f>IF('[1]miasto2004'!E563&gt;0,'[1]miasto2004'!E563,"")</f>
        <v>151585</v>
      </c>
      <c r="F342" s="85">
        <f>IF('[1]miasto2004'!F563&gt;0,'[1]miasto2004'!F563,"")</f>
        <v>163600</v>
      </c>
      <c r="G342" s="85">
        <f>IF('[1]miasto2004'!G563&gt;0,'[1]miasto2004'!G563,"")</f>
        <v>163600</v>
      </c>
      <c r="H342" s="85">
        <f>IF('[1]miasto2004'!H563&gt;0,'[1]miasto2004'!H563,"")</f>
        <v>154600</v>
      </c>
      <c r="I342" s="85">
        <f>IF('[1]miasto2004'!I563&gt;0,'[1]miasto2004'!I563,"")</f>
      </c>
      <c r="J342" s="85">
        <f>IF('[1]miasto2004'!J563&gt;0,'[1]miasto2004'!J563,"")</f>
        <v>9000</v>
      </c>
      <c r="K342" s="450">
        <f t="shared" si="57"/>
        <v>1.0792624600059373</v>
      </c>
    </row>
    <row r="343" spans="1:11" s="5" customFormat="1" ht="12.75">
      <c r="A343" s="42"/>
      <c r="B343" s="90"/>
      <c r="C343" s="92" t="s">
        <v>281</v>
      </c>
      <c r="D343" s="50">
        <v>4410</v>
      </c>
      <c r="E343" s="85">
        <f>IF('[1]miasto2004'!E564&gt;0,'[1]miasto2004'!E564,"")</f>
        <v>3000</v>
      </c>
      <c r="F343" s="85">
        <f>IF('[1]miasto2004'!F564&gt;0,'[1]miasto2004'!F564,"")</f>
        <v>4500</v>
      </c>
      <c r="G343" s="85">
        <f>IF('[1]miasto2004'!G564&gt;0,'[1]miasto2004'!G564,"")</f>
        <v>4500</v>
      </c>
      <c r="H343" s="85">
        <f>IF('[1]miasto2004'!H564&gt;0,'[1]miasto2004'!H564,"")</f>
        <v>4500</v>
      </c>
      <c r="I343" s="85">
        <f>IF('[1]miasto2004'!I564&gt;0,'[1]miasto2004'!I564,"")</f>
      </c>
      <c r="J343" s="85">
        <f>IF('[1]miasto2004'!J564&gt;0,'[1]miasto2004'!J564,"")</f>
      </c>
      <c r="K343" s="450">
        <f t="shared" si="57"/>
        <v>1.5</v>
      </c>
    </row>
    <row r="344" spans="1:11" s="5" customFormat="1" ht="12.75">
      <c r="A344" s="42"/>
      <c r="B344" s="43"/>
      <c r="C344" s="92" t="s">
        <v>282</v>
      </c>
      <c r="D344" s="50">
        <v>4430</v>
      </c>
      <c r="E344" s="85">
        <f>IF('[1]miasto2004'!E565&gt;0,'[1]miasto2004'!E565,"")</f>
        <v>1383</v>
      </c>
      <c r="F344" s="85">
        <f>IF('[1]miasto2004'!F565&gt;0,'[1]miasto2004'!F565,"")</f>
        <v>2400</v>
      </c>
      <c r="G344" s="85">
        <f>IF('[1]miasto2004'!G565&gt;0,'[1]miasto2004'!G565,"")</f>
        <v>2400</v>
      </c>
      <c r="H344" s="85">
        <f>IF('[1]miasto2004'!H565&gt;0,'[1]miasto2004'!H565,"")</f>
        <v>2400</v>
      </c>
      <c r="I344" s="85">
        <f>IF('[1]miasto2004'!I565&gt;0,'[1]miasto2004'!I565,"")</f>
      </c>
      <c r="J344" s="85">
        <f>IF('[1]miasto2004'!J565&gt;0,'[1]miasto2004'!J565,"")</f>
      </c>
      <c r="K344" s="450">
        <f t="shared" si="57"/>
        <v>1.735357917570499</v>
      </c>
    </row>
    <row r="345" spans="1:11" s="5" customFormat="1" ht="12.75">
      <c r="A345" s="42"/>
      <c r="B345" s="43"/>
      <c r="C345" s="92" t="s">
        <v>283</v>
      </c>
      <c r="D345" s="50">
        <v>4440</v>
      </c>
      <c r="E345" s="85">
        <f>IF('[1]miasto2004'!E566&gt;0,'[1]miasto2004'!E566,"")</f>
        <v>56400</v>
      </c>
      <c r="F345" s="85">
        <f>IF('[1]miasto2004'!F566&gt;0,'[1]miasto2004'!F566,"")</f>
        <v>60820</v>
      </c>
      <c r="G345" s="85">
        <f>IF('[1]miasto2004'!G566&gt;0,'[1]miasto2004'!G566,"")</f>
        <v>60820</v>
      </c>
      <c r="H345" s="85">
        <f>IF('[1]miasto2004'!H566&gt;0,'[1]miasto2004'!H566,"")</f>
        <v>50820</v>
      </c>
      <c r="I345" s="85">
        <f>IF('[1]miasto2004'!I566&gt;0,'[1]miasto2004'!I566,"")</f>
      </c>
      <c r="J345" s="85">
        <f>IF('[1]miasto2004'!J566&gt;0,'[1]miasto2004'!J566,"")</f>
        <v>10000</v>
      </c>
      <c r="K345" s="450">
        <f t="shared" si="57"/>
        <v>1.0783687943262412</v>
      </c>
    </row>
    <row r="346" spans="1:11" s="5" customFormat="1" ht="12.75">
      <c r="A346" s="42"/>
      <c r="B346" s="43"/>
      <c r="C346" s="92"/>
      <c r="D346" s="50"/>
      <c r="E346" s="85"/>
      <c r="F346" s="85">
        <f>IF('[1]miasto2004'!F567&gt;0,'[1]miasto2004'!F567,"")</f>
      </c>
      <c r="G346" s="85">
        <f>IF('[1]miasto2004'!G567&gt;0,'[1]miasto2004'!G567,"")</f>
      </c>
      <c r="H346" s="85">
        <f>IF('[1]miasto2004'!H567&gt;0,'[1]miasto2004'!H567,"")</f>
      </c>
      <c r="I346" s="85">
        <f>IF('[1]miasto2004'!I567&gt;0,'[1]miasto2004'!I567,"")</f>
      </c>
      <c r="J346" s="85">
        <f>IF('[1]miasto2004'!J567&gt;0,'[1]miasto2004'!J567,"")</f>
      </c>
      <c r="K346" s="450">
        <f t="shared" si="57"/>
      </c>
    </row>
    <row r="347" spans="1:11" s="6" customFormat="1" ht="12.75">
      <c r="A347" s="97"/>
      <c r="B347" s="94"/>
      <c r="C347" s="84" t="s">
        <v>352</v>
      </c>
      <c r="D347" s="98">
        <v>6060</v>
      </c>
      <c r="E347" s="85">
        <f>IF('[1]miasto2004'!E568&gt;0,'[1]miasto2004'!E568,"")</f>
      </c>
      <c r="F347" s="85">
        <f>IF('[1]miasto2004'!F568&gt;0,'[1]miasto2004'!F568,"")</f>
        <v>24000</v>
      </c>
      <c r="G347" s="85">
        <f>IF('[1]miasto2004'!G568&gt;0,'[1]miasto2004'!G568,"")</f>
        <v>24000</v>
      </c>
      <c r="H347" s="85">
        <f>IF('[1]miasto2004'!H568&gt;0,'[1]miasto2004'!H568,"")</f>
        <v>24000</v>
      </c>
      <c r="I347" s="85">
        <f>IF('[1]miasto2004'!I568&gt;0,'[1]miasto2004'!I568,"")</f>
      </c>
      <c r="J347" s="85">
        <f>IF('[1]miasto2004'!J568&gt;0,'[1]miasto2004'!J568,"")</f>
      </c>
      <c r="K347" s="450">
        <f t="shared" si="57"/>
      </c>
    </row>
    <row r="348" spans="1:11" s="10" customFormat="1" ht="29.25" customHeight="1">
      <c r="A348" s="105" t="s">
        <v>1</v>
      </c>
      <c r="B348" s="110" t="s">
        <v>532</v>
      </c>
      <c r="C348" s="39" t="s">
        <v>476</v>
      </c>
      <c r="D348" s="111"/>
      <c r="E348" s="112">
        <f aca="true" t="shared" si="64" ref="E348:J348">IF(SUM(E349:E350)&gt;0,SUM(E349:E350),"")</f>
        <v>3500</v>
      </c>
      <c r="F348" s="112">
        <f t="shared" si="64"/>
      </c>
      <c r="G348" s="112">
        <f t="shared" si="64"/>
      </c>
      <c r="H348" s="112">
        <f t="shared" si="64"/>
      </c>
      <c r="I348" s="112">
        <f t="shared" si="64"/>
      </c>
      <c r="J348" s="112">
        <f t="shared" si="64"/>
      </c>
      <c r="K348" s="450">
        <f t="shared" si="57"/>
      </c>
    </row>
    <row r="349" spans="1:11" s="6" customFormat="1" ht="12.75">
      <c r="A349" s="97"/>
      <c r="B349" s="94"/>
      <c r="C349" s="49" t="s">
        <v>280</v>
      </c>
      <c r="D349" s="98">
        <v>4300</v>
      </c>
      <c r="E349" s="85">
        <f>IF('[1]miasto2004'!E570&gt;0,'[1]miasto2004'!E570,"")</f>
        <v>3500</v>
      </c>
      <c r="F349" s="85">
        <f>IF('[1]miasto2004'!F570&gt;0,'[1]miasto2004'!F570,"")</f>
      </c>
      <c r="G349" s="85">
        <f>IF('[1]miasto2004'!G570&gt;0,'[1]miasto2004'!G570,"")</f>
      </c>
      <c r="H349" s="85">
        <f>IF('[1]miasto2004'!H570&gt;0,'[1]miasto2004'!H570,"")</f>
      </c>
      <c r="I349" s="85">
        <f>IF('[1]miasto2004'!I570&gt;0,'[1]miasto2004'!I570,"")</f>
      </c>
      <c r="J349" s="85">
        <f>IF('[1]miasto2004'!J570&gt;0,'[1]miasto2004'!J570,"")</f>
      </c>
      <c r="K349" s="450">
        <f t="shared" si="57"/>
      </c>
    </row>
    <row r="350" spans="1:11" s="6" customFormat="1" ht="12.75">
      <c r="A350" s="97"/>
      <c r="B350" s="95"/>
      <c r="C350" s="49"/>
      <c r="D350" s="98"/>
      <c r="E350" s="85">
        <f>IF('[1]miasto2004'!E571&gt;0,'[1]miasto2004'!E571,"")</f>
      </c>
      <c r="F350" s="85">
        <f>IF('[1]miasto2004'!F571&gt;0,'[1]miasto2004'!F571,"")</f>
      </c>
      <c r="G350" s="85">
        <f>IF('[1]miasto2004'!G571&gt;0,'[1]miasto2004'!G571,"")</f>
      </c>
      <c r="H350" s="85">
        <f>IF('[1]miasto2004'!H571&gt;0,'[1]miasto2004'!H571,"")</f>
      </c>
      <c r="I350" s="85">
        <f>IF('[1]miasto2004'!I571&gt;0,'[1]miasto2004'!I571,"")</f>
      </c>
      <c r="J350" s="85">
        <f>IF('[1]miasto2004'!J571&gt;0,'[1]miasto2004'!J571,"")</f>
      </c>
      <c r="K350" s="450">
        <f t="shared" si="57"/>
      </c>
    </row>
    <row r="351" spans="1:11" s="5" customFormat="1" ht="30.75" customHeight="1">
      <c r="A351" s="42" t="s">
        <v>1</v>
      </c>
      <c r="B351" s="159" t="s">
        <v>533</v>
      </c>
      <c r="C351" s="87" t="s">
        <v>477</v>
      </c>
      <c r="D351" s="132"/>
      <c r="E351" s="89">
        <f aca="true" t="shared" si="65" ref="E351:J351">IF(SUM(E352:E359)&gt;0,SUM(E352:E359),"")</f>
        <v>88500</v>
      </c>
      <c r="F351" s="89">
        <f t="shared" si="65"/>
        <v>93300</v>
      </c>
      <c r="G351" s="89">
        <f t="shared" si="65"/>
        <v>103000</v>
      </c>
      <c r="H351" s="89">
        <f t="shared" si="65"/>
      </c>
      <c r="I351" s="89">
        <f t="shared" si="65"/>
      </c>
      <c r="J351" s="89">
        <f t="shared" si="65"/>
        <v>103000</v>
      </c>
      <c r="K351" s="450">
        <f t="shared" si="57"/>
        <v>1.1638418079096045</v>
      </c>
    </row>
    <row r="352" spans="1:11" s="5" customFormat="1" ht="15" customHeight="1">
      <c r="A352" s="42"/>
      <c r="B352" s="397"/>
      <c r="C352" s="92" t="s">
        <v>501</v>
      </c>
      <c r="D352" s="398">
        <v>3020</v>
      </c>
      <c r="E352" s="85">
        <f>IF('[1]miasto2004'!E586&gt;0,'[1]miasto2004'!E586,"")</f>
        <v>340</v>
      </c>
      <c r="F352" s="85">
        <f>IF('[1]miasto2004'!F586&gt;0,'[1]miasto2004'!F586,"")</f>
        <v>480</v>
      </c>
      <c r="G352" s="85">
        <f>IF('[1]miasto2004'!G586&gt;0,'[1]miasto2004'!G586,"")</f>
        <v>480</v>
      </c>
      <c r="H352" s="393"/>
      <c r="I352" s="393"/>
      <c r="J352" s="85">
        <f>IF('[1]miasto2004'!J586&gt;0,'[1]miasto2004'!J586,"")</f>
        <v>480</v>
      </c>
      <c r="K352" s="450">
        <f t="shared" si="57"/>
        <v>1.411764705882353</v>
      </c>
    </row>
    <row r="353" spans="1:11" s="5" customFormat="1" ht="13.5" customHeight="1">
      <c r="A353" s="42"/>
      <c r="B353" s="43"/>
      <c r="C353" s="92" t="s">
        <v>412</v>
      </c>
      <c r="D353" s="50">
        <v>4010</v>
      </c>
      <c r="E353" s="85">
        <f>IF('[1]miasto2004'!E587&gt;0,'[1]miasto2004'!E587,"")</f>
        <v>64000</v>
      </c>
      <c r="F353" s="85">
        <f>IF('[1]miasto2004'!F587&gt;0,'[1]miasto2004'!F587,"")</f>
        <v>66880</v>
      </c>
      <c r="G353" s="85">
        <f>IF('[1]miasto2004'!G587&gt;0,'[1]miasto2004'!G587,"")</f>
        <v>73000</v>
      </c>
      <c r="H353" s="85">
        <f>IF('[1]miasto2004'!H587&gt;0,'[1]miasto2004'!H587,"")</f>
      </c>
      <c r="I353" s="85">
        <f>IF('[1]miasto2004'!I587&gt;0,'[1]miasto2004'!I587,"")</f>
      </c>
      <c r="J353" s="85">
        <f>IF('[1]miasto2004'!J587&gt;0,'[1]miasto2004'!J587,"")</f>
        <v>73000</v>
      </c>
      <c r="K353" s="450">
        <f t="shared" si="57"/>
        <v>1.140625</v>
      </c>
    </row>
    <row r="354" spans="1:11" s="5" customFormat="1" ht="13.5" customHeight="1">
      <c r="A354" s="42"/>
      <c r="B354" s="43"/>
      <c r="C354" s="92" t="s">
        <v>275</v>
      </c>
      <c r="D354" s="50">
        <v>4040</v>
      </c>
      <c r="E354" s="85">
        <f>IF('[1]miasto2004'!E588&gt;0,'[1]miasto2004'!E588,"")</f>
        <v>3926</v>
      </c>
      <c r="F354" s="85">
        <f>IF('[1]miasto2004'!F588&gt;0,'[1]miasto2004'!F588,"")</f>
        <v>4100</v>
      </c>
      <c r="G354" s="85">
        <f>IF('[1]miasto2004'!G588&gt;0,'[1]miasto2004'!G588,"")</f>
        <v>4100</v>
      </c>
      <c r="H354" s="85"/>
      <c r="I354" s="85"/>
      <c r="J354" s="85">
        <f>IF('[1]miasto2004'!J588&gt;0,'[1]miasto2004'!J588,"")</f>
        <v>4100</v>
      </c>
      <c r="K354" s="450">
        <f t="shared" si="57"/>
        <v>1.044319918492104</v>
      </c>
    </row>
    <row r="355" spans="1:11" s="5" customFormat="1" ht="13.5" customHeight="1">
      <c r="A355" s="42"/>
      <c r="B355" s="43"/>
      <c r="C355" s="92" t="s">
        <v>413</v>
      </c>
      <c r="D355" s="50">
        <v>4110</v>
      </c>
      <c r="E355" s="85">
        <f>IF('[1]miasto2004'!E589&gt;0,'[1]miasto2004'!E589,"")</f>
        <v>11460</v>
      </c>
      <c r="F355" s="85">
        <f>IF('[1]miasto2004'!F589&gt;0,'[1]miasto2004'!F589,"")</f>
        <v>12584</v>
      </c>
      <c r="G355" s="85">
        <f>IF('[1]miasto2004'!G589&gt;0,'[1]miasto2004'!G589,"")</f>
        <v>16164</v>
      </c>
      <c r="H355" s="85">
        <f>IF('[1]miasto2004'!H589&gt;0,'[1]miasto2004'!H589,"")</f>
      </c>
      <c r="I355" s="85">
        <f>IF('[1]miasto2004'!I589&gt;0,'[1]miasto2004'!I589,"")</f>
      </c>
      <c r="J355" s="85">
        <f>IF('[1]miasto2004'!J589&gt;0,'[1]miasto2004'!J589,"")</f>
        <v>16164</v>
      </c>
      <c r="K355" s="450">
        <f t="shared" si="57"/>
        <v>1.4104712041884817</v>
      </c>
    </row>
    <row r="356" spans="1:11" s="5" customFormat="1" ht="13.5" customHeight="1">
      <c r="A356" s="42"/>
      <c r="B356" s="43"/>
      <c r="C356" s="92" t="s">
        <v>448</v>
      </c>
      <c r="D356" s="50">
        <v>4120</v>
      </c>
      <c r="E356" s="85">
        <f>IF('[1]miasto2004'!E590&gt;0,'[1]miasto2004'!E590,"")</f>
        <v>1584</v>
      </c>
      <c r="F356" s="85">
        <f>IF('[1]miasto2004'!F590&gt;0,'[1]miasto2004'!F590,"")</f>
        <v>1739</v>
      </c>
      <c r="G356" s="85">
        <f>IF('[1]miasto2004'!G590&gt;0,'[1]miasto2004'!G590,"")</f>
        <v>1739</v>
      </c>
      <c r="H356" s="85">
        <f>IF('[1]miasto2004'!H590&gt;0,'[1]miasto2004'!H590,"")</f>
      </c>
      <c r="I356" s="85">
        <f>IF('[1]miasto2004'!I590&gt;0,'[1]miasto2004'!I590,"")</f>
      </c>
      <c r="J356" s="85">
        <f>IF('[1]miasto2004'!J590&gt;0,'[1]miasto2004'!J590,"")</f>
        <v>1739</v>
      </c>
      <c r="K356" s="450">
        <f t="shared" si="57"/>
        <v>1.0978535353535352</v>
      </c>
    </row>
    <row r="357" spans="1:11" s="5" customFormat="1" ht="12.75">
      <c r="A357" s="42"/>
      <c r="B357" s="43"/>
      <c r="C357" s="92" t="s">
        <v>307</v>
      </c>
      <c r="D357" s="50">
        <v>4210</v>
      </c>
      <c r="E357" s="85">
        <f>IF('[1]miasto2004'!E591&gt;0,'[1]miasto2004'!E591,"")</f>
        <v>3154</v>
      </c>
      <c r="F357" s="85">
        <f>IF('[1]miasto2004'!F591&gt;0,'[1]miasto2004'!F591,"")</f>
        <v>3300</v>
      </c>
      <c r="G357" s="85">
        <f>IF('[1]miasto2004'!G591&gt;0,'[1]miasto2004'!G591,"")</f>
        <v>3300</v>
      </c>
      <c r="H357" s="85">
        <f>IF('[1]miasto2004'!H591&gt;0,'[1]miasto2004'!H591,"")</f>
      </c>
      <c r="I357" s="85">
        <f>IF('[1]miasto2004'!I591&gt;0,'[1]miasto2004'!I591,"")</f>
      </c>
      <c r="J357" s="85">
        <f>IF('[1]miasto2004'!J591&gt;0,'[1]miasto2004'!J591,"")</f>
        <v>3300</v>
      </c>
      <c r="K357" s="450">
        <f t="shared" si="57"/>
        <v>1.046290424857324</v>
      </c>
    </row>
    <row r="358" spans="1:11" s="5" customFormat="1" ht="12.75">
      <c r="A358" s="42"/>
      <c r="B358" s="43"/>
      <c r="C358" s="92" t="s">
        <v>280</v>
      </c>
      <c r="D358" s="50">
        <v>4300</v>
      </c>
      <c r="E358" s="85">
        <f>IF('[1]miasto2004'!E592&gt;0,'[1]miasto2004'!E592,"")</f>
        <v>600</v>
      </c>
      <c r="F358" s="85">
        <f>IF('[1]miasto2004'!F592&gt;0,'[1]miasto2004'!F592,"")</f>
        <v>627</v>
      </c>
      <c r="G358" s="85">
        <f>IF('[1]miasto2004'!G592&gt;0,'[1]miasto2004'!G592,"")</f>
        <v>627</v>
      </c>
      <c r="H358" s="85">
        <f>IF('[1]miasto2004'!H592&gt;0,'[1]miasto2004'!H592,"")</f>
      </c>
      <c r="I358" s="85">
        <f>IF('[1]miasto2004'!I592&gt;0,'[1]miasto2004'!I592,"")</f>
      </c>
      <c r="J358" s="85">
        <f>IF('[1]miasto2004'!J592&gt;0,'[1]miasto2004'!J592,"")</f>
        <v>627</v>
      </c>
      <c r="K358" s="450">
        <f t="shared" si="57"/>
        <v>1.045</v>
      </c>
    </row>
    <row r="359" spans="1:11" s="5" customFormat="1" ht="12.75">
      <c r="A359" s="42"/>
      <c r="B359" s="43"/>
      <c r="C359" s="92" t="s">
        <v>447</v>
      </c>
      <c r="D359" s="50">
        <v>4440</v>
      </c>
      <c r="E359" s="85">
        <f>IF('[1]miasto2004'!E593&gt;0,'[1]miasto2004'!E593,"")</f>
        <v>3436</v>
      </c>
      <c r="F359" s="85">
        <f>IF('[1]miasto2004'!F593&gt;0,'[1]miasto2004'!F593,"")</f>
        <v>3590</v>
      </c>
      <c r="G359" s="85">
        <f>IF('[1]miasto2004'!G593&gt;0,'[1]miasto2004'!G593,"")</f>
        <v>3590</v>
      </c>
      <c r="H359" s="85">
        <f>IF('[1]miasto2004'!H593&gt;0,'[1]miasto2004'!H593,"")</f>
      </c>
      <c r="I359" s="85">
        <f>IF('[1]miasto2004'!I593&gt;0,'[1]miasto2004'!I593,"")</f>
      </c>
      <c r="J359" s="85">
        <f>IF('[1]miasto2004'!J593&gt;0,'[1]miasto2004'!J593,"")</f>
        <v>3590</v>
      </c>
      <c r="K359" s="450">
        <f t="shared" si="57"/>
        <v>1.0448195576251456</v>
      </c>
    </row>
    <row r="360" spans="1:11" s="9" customFormat="1" ht="18" customHeight="1">
      <c r="A360" s="48" t="s">
        <v>1</v>
      </c>
      <c r="B360" s="38" t="s">
        <v>214</v>
      </c>
      <c r="C360" s="91" t="s">
        <v>285</v>
      </c>
      <c r="D360" s="40"/>
      <c r="E360" s="41">
        <f aca="true" t="shared" si="66" ref="E360:J360">IF(SUM(E361:E365)&gt;0,SUM(E361:E365),"")</f>
        <v>94790</v>
      </c>
      <c r="F360" s="41">
        <f t="shared" si="66"/>
        <v>304560</v>
      </c>
      <c r="G360" s="41">
        <f t="shared" si="66"/>
        <v>103000</v>
      </c>
      <c r="H360" s="41">
        <f t="shared" si="66"/>
      </c>
      <c r="I360" s="41">
        <f t="shared" si="66"/>
        <v>103000</v>
      </c>
      <c r="J360" s="41">
        <f t="shared" si="66"/>
      </c>
      <c r="K360" s="450">
        <f t="shared" si="57"/>
        <v>1.0866125118683405</v>
      </c>
    </row>
    <row r="361" spans="1:11" s="11" customFormat="1" ht="24.75" customHeight="1">
      <c r="A361" s="42"/>
      <c r="B361" s="43"/>
      <c r="C361" s="49" t="s">
        <v>222</v>
      </c>
      <c r="D361" s="83">
        <v>2630</v>
      </c>
      <c r="E361" s="470">
        <v>24340</v>
      </c>
      <c r="F361" s="470">
        <v>130560</v>
      </c>
      <c r="G361" s="470">
        <v>25000</v>
      </c>
      <c r="H361" s="470">
        <f>IF(SUM(H362:H364)&gt;0,SUM(H362:H364),"")</f>
      </c>
      <c r="I361" s="85">
        <f>IF('[1]miasto2004'!I597&gt;0,'[1]miasto2004'!I597,"")</f>
        <v>25000</v>
      </c>
      <c r="J361" s="470">
        <f>IF(SUM(J362:J364)&gt;0,SUM(J362:J364),"")</f>
      </c>
      <c r="K361" s="450">
        <f t="shared" si="57"/>
        <v>1.0271158586688578</v>
      </c>
    </row>
    <row r="362" spans="1:11" s="5" customFormat="1" ht="36">
      <c r="A362" s="42"/>
      <c r="B362" s="43"/>
      <c r="C362" s="76" t="s">
        <v>71</v>
      </c>
      <c r="D362" s="68">
        <v>2820</v>
      </c>
      <c r="E362" s="85">
        <f>IF('[1]miasto2004'!E598&gt;0,'[1]miasto2004'!E598,"")</f>
        <v>39800</v>
      </c>
      <c r="F362" s="85">
        <f>IF('[1]miasto2004'!F598&gt;0,'[1]miasto2004'!F598,"")</f>
        <v>124000</v>
      </c>
      <c r="G362" s="85">
        <f>IF('[1]miasto2004'!G598&gt;0,'[1]miasto2004'!G598,"")</f>
        <v>48000</v>
      </c>
      <c r="H362" s="85">
        <f>IF('[1]miasto2004'!H598&gt;0,'[1]miasto2004'!H598,"")</f>
      </c>
      <c r="I362" s="85">
        <f>IF('[1]miasto2004'!I598&gt;0,'[1]miasto2004'!I598,"")</f>
        <v>48000</v>
      </c>
      <c r="J362" s="85">
        <f>IF('[1]miasto2004'!J598&gt;0,'[1]miasto2004'!J598,"")</f>
      </c>
      <c r="K362" s="450">
        <f t="shared" si="57"/>
        <v>1.2060301507537687</v>
      </c>
    </row>
    <row r="363" spans="1:11" s="5" customFormat="1" ht="48">
      <c r="A363" s="42"/>
      <c r="B363" s="43"/>
      <c r="C363" s="71" t="s">
        <v>72</v>
      </c>
      <c r="D363" s="68">
        <v>2820</v>
      </c>
      <c r="E363" s="85">
        <f>IF('[1]miasto2004'!E599&gt;0,'[1]miasto2004'!E599,"")</f>
        <v>23000</v>
      </c>
      <c r="F363" s="85">
        <f>IF('[1]miasto2004'!F599&gt;0,'[1]miasto2004'!F599,"")</f>
        <v>50000</v>
      </c>
      <c r="G363" s="85">
        <f>IF('[1]miasto2004'!G599&gt;0,'[1]miasto2004'!G599,"")</f>
        <v>30000</v>
      </c>
      <c r="H363" s="85">
        <f>IF('[1]miasto2004'!H599&gt;0,'[1]miasto2004'!H599,"")</f>
      </c>
      <c r="I363" s="85">
        <f>IF('[1]miasto2004'!I599&gt;0,'[1]miasto2004'!I599,"")</f>
        <v>30000</v>
      </c>
      <c r="J363" s="85">
        <f>IF('[1]miasto2004'!J599&gt;0,'[1]miasto2004'!J599,"")</f>
      </c>
      <c r="K363" s="450">
        <f t="shared" si="57"/>
        <v>1.3043478260869565</v>
      </c>
    </row>
    <row r="364" spans="1:11" s="5" customFormat="1" ht="12.75">
      <c r="A364" s="42"/>
      <c r="B364" s="43"/>
      <c r="C364" s="113"/>
      <c r="D364" s="73"/>
      <c r="E364" s="85">
        <f>IF('[1]miasto2004'!E600&gt;0,'[1]miasto2004'!E600,"")</f>
      </c>
      <c r="F364" s="85">
        <f>IF('[1]miasto2004'!F600&gt;0,'[1]miasto2004'!F600,"")</f>
      </c>
      <c r="G364" s="85">
        <f>IF('[1]miasto2004'!G600&gt;0,'[1]miasto2004'!G600,"")</f>
      </c>
      <c r="H364" s="85">
        <f>IF('[1]miasto2004'!H600&gt;0,'[1]miasto2004'!H600,"")</f>
      </c>
      <c r="I364" s="85">
        <f>IF('[1]miasto2004'!I600&gt;0,'[1]miasto2004'!I600,"")</f>
      </c>
      <c r="J364" s="85">
        <f>IF('[1]miasto2004'!J600&gt;0,'[1]miasto2004'!J600,"")</f>
      </c>
      <c r="K364" s="450">
        <f t="shared" si="57"/>
      </c>
    </row>
    <row r="365" spans="1:11" s="5" customFormat="1" ht="15" customHeight="1">
      <c r="A365" s="42"/>
      <c r="B365" s="43"/>
      <c r="C365" s="92" t="s">
        <v>353</v>
      </c>
      <c r="D365" s="50">
        <v>3110</v>
      </c>
      <c r="E365" s="85">
        <f>IF('[1]miasto2004'!E601&gt;0,'[1]miasto2004'!E601,"")</f>
        <v>7650</v>
      </c>
      <c r="F365" s="85">
        <f>IF('[1]miasto2004'!F601&gt;0,'[1]miasto2004'!F601,"")</f>
      </c>
      <c r="G365" s="85">
        <f>IF('[1]miasto2004'!G601&gt;0,'[1]miasto2004'!G601,"")</f>
      </c>
      <c r="H365" s="85">
        <f>IF('[1]miasto2004'!H601&gt;0,'[1]miasto2004'!H601,"")</f>
      </c>
      <c r="I365" s="85">
        <f>IF('[1]miasto2004'!I601&gt;0,'[1]miasto2004'!I601,"")</f>
      </c>
      <c r="J365" s="85">
        <f>IF('[1]miasto2004'!J601&gt;0,'[1]miasto2004'!J601,"")</f>
      </c>
      <c r="K365" s="450">
        <f t="shared" si="57"/>
      </c>
    </row>
    <row r="366" spans="1:11" s="13" customFormat="1" ht="21.75" customHeight="1">
      <c r="A366" s="160">
        <v>854</v>
      </c>
      <c r="B366" s="47"/>
      <c r="C366" s="161" t="s">
        <v>359</v>
      </c>
      <c r="D366" s="35"/>
      <c r="E366" s="36">
        <f aca="true" t="shared" si="67" ref="E366:J366">IF(SUM(E367,E371,E377,E381,E383)&gt;0,SUM(E367,E371,E377,E381,E383),"")</f>
        <v>1391733</v>
      </c>
      <c r="F366" s="36">
        <f t="shared" si="67"/>
        <v>1315479</v>
      </c>
      <c r="G366" s="36">
        <f t="shared" si="67"/>
        <v>1315479</v>
      </c>
      <c r="H366" s="36">
        <f t="shared" si="67"/>
        <v>10187</v>
      </c>
      <c r="I366" s="36">
        <f t="shared" si="67"/>
        <v>1305292</v>
      </c>
      <c r="J366" s="36">
        <f t="shared" si="67"/>
      </c>
      <c r="K366" s="450">
        <f t="shared" si="57"/>
        <v>0.9452093181666311</v>
      </c>
    </row>
    <row r="367" spans="1:11" s="9" customFormat="1" ht="18" customHeight="1">
      <c r="A367" s="48"/>
      <c r="B367" s="38">
        <v>85401</v>
      </c>
      <c r="C367" s="91" t="s">
        <v>360</v>
      </c>
      <c r="D367" s="40"/>
      <c r="E367" s="41">
        <f aca="true" t="shared" si="68" ref="E367:J367">IF(SUM(E368:E370)&gt;0,SUM(E368:E370),"")</f>
        <v>1321645</v>
      </c>
      <c r="F367" s="41">
        <f t="shared" si="68"/>
        <v>1305292</v>
      </c>
      <c r="G367" s="41">
        <f t="shared" si="68"/>
        <v>1305292</v>
      </c>
      <c r="H367" s="41">
        <f t="shared" si="68"/>
      </c>
      <c r="I367" s="41">
        <f t="shared" si="68"/>
        <v>1305292</v>
      </c>
      <c r="J367" s="41">
        <f t="shared" si="68"/>
      </c>
      <c r="K367" s="450">
        <f t="shared" si="57"/>
        <v>0.9876267832890072</v>
      </c>
    </row>
    <row r="368" spans="1:11" s="5" customFormat="1" ht="24">
      <c r="A368" s="42"/>
      <c r="B368" s="43"/>
      <c r="C368" s="49" t="s">
        <v>510</v>
      </c>
      <c r="D368" s="50">
        <v>2590</v>
      </c>
      <c r="E368" s="85">
        <f>IF('[1]miasto2004'!E623&gt;0,'[1]miasto2004'!E623,"")</f>
        <v>1313755</v>
      </c>
      <c r="F368" s="85"/>
      <c r="G368" s="85"/>
      <c r="H368" s="85"/>
      <c r="I368" s="85"/>
      <c r="J368" s="85">
        <f>IF('[1]miasto2004'!J623&gt;0,'[1]miasto2004'!J623,"")</f>
      </c>
      <c r="K368" s="450">
        <f t="shared" si="57"/>
      </c>
    </row>
    <row r="369" spans="1:11" s="5" customFormat="1" ht="12.75">
      <c r="A369" s="42"/>
      <c r="B369" s="43"/>
      <c r="C369" s="92" t="s">
        <v>262</v>
      </c>
      <c r="D369" s="50">
        <v>2650</v>
      </c>
      <c r="E369" s="85">
        <f>IF('[1]miasto2004'!E624&gt;0,'[1]miasto2004'!E624,"")</f>
      </c>
      <c r="F369" s="85">
        <f>IF('[1]miasto2004'!F624&gt;0,'[1]miasto2004'!F624,"")</f>
        <v>1305292</v>
      </c>
      <c r="G369" s="85">
        <f>IF('[1]miasto2004'!G624&gt;0,'[1]miasto2004'!G624,"")</f>
        <v>1305292</v>
      </c>
      <c r="H369" s="85">
        <f>IF('[1]miasto2004'!H624&gt;0,'[1]miasto2004'!H624,"")</f>
      </c>
      <c r="I369" s="85">
        <f>IF('[1]miasto2004'!I624&gt;0,'[1]miasto2004'!I624,"")</f>
        <v>1305292</v>
      </c>
      <c r="J369" s="85">
        <f>IF('[1]miasto2004'!J624&gt;0,'[1]miasto2004'!J624,"")</f>
      </c>
      <c r="K369" s="450">
        <f t="shared" si="57"/>
      </c>
    </row>
    <row r="370" spans="1:11" s="5" customFormat="1" ht="48">
      <c r="A370" s="42"/>
      <c r="B370" s="64"/>
      <c r="C370" s="49" t="s">
        <v>234</v>
      </c>
      <c r="D370" s="50">
        <v>6210</v>
      </c>
      <c r="E370" s="85">
        <f>IF('[1]miasto2004'!E625&gt;0,'[1]miasto2004'!E625,"")</f>
        <v>7890</v>
      </c>
      <c r="F370" s="85">
        <f>IF('[1]miasto2004'!F626&gt;0,'[1]miasto2004'!F626,"")</f>
      </c>
      <c r="G370" s="85">
        <f>IF('[1]miasto2004'!G626&gt;0,'[1]miasto2004'!G626,"")</f>
      </c>
      <c r="H370" s="85">
        <f>IF('[1]miasto2004'!H625&gt;0,'[1]miasto2004'!H625,"")</f>
      </c>
      <c r="I370" s="85">
        <f>IF('[1]miasto2004'!I625&gt;0,'[1]miasto2004'!I625,"")</f>
      </c>
      <c r="J370" s="85">
        <f>IF('[1]miasto2004'!J625&gt;0,'[1]miasto2004'!J625,"")</f>
      </c>
      <c r="K370" s="450">
        <f t="shared" si="57"/>
      </c>
    </row>
    <row r="371" spans="1:11" s="9" customFormat="1" ht="18" customHeight="1">
      <c r="A371" s="48"/>
      <c r="B371" s="86"/>
      <c r="C371" s="99"/>
      <c r="D371" s="88"/>
      <c r="E371" s="89">
        <f aca="true" t="shared" si="69" ref="E371:J371">IF(SUM(E372:E376)&gt;0,SUM(E372:E376),"")</f>
      </c>
      <c r="F371" s="89">
        <f t="shared" si="69"/>
      </c>
      <c r="G371" s="89">
        <f t="shared" si="69"/>
      </c>
      <c r="H371" s="89">
        <f t="shared" si="69"/>
      </c>
      <c r="I371" s="89">
        <f t="shared" si="69"/>
      </c>
      <c r="J371" s="89">
        <f t="shared" si="69"/>
      </c>
      <c r="K371" s="450">
        <f t="shared" si="57"/>
      </c>
    </row>
    <row r="372" spans="1:11" s="5" customFormat="1" ht="12.75">
      <c r="A372" s="42"/>
      <c r="B372" s="43"/>
      <c r="C372" s="136"/>
      <c r="D372" s="50"/>
      <c r="E372" s="85"/>
      <c r="F372" s="85">
        <f>IF('[1]miasto2004'!F627&gt;0,'[1]miasto2004'!F627,"")</f>
      </c>
      <c r="G372" s="85">
        <f>IF('[1]miasto2004'!G627&gt;0,'[1]miasto2004'!G627,"")</f>
      </c>
      <c r="H372" s="85">
        <f>IF('[1]miasto2004'!H627&gt;0,'[1]miasto2004'!H627,"")</f>
      </c>
      <c r="I372" s="85">
        <f>IF('[1]miasto2004'!I627&gt;0,'[1]miasto2004'!I627,"")</f>
      </c>
      <c r="J372" s="85">
        <f>IF('[1]miasto2004'!J627&gt;0,'[1]miasto2004'!J627,"")</f>
      </c>
      <c r="K372" s="450">
        <f aca="true" t="shared" si="70" ref="K372:K438">IF(AND(G372&lt;&gt;"",E372&lt;&gt;""),G372/E372,"")</f>
      </c>
    </row>
    <row r="373" spans="1:11" s="5" customFormat="1" ht="12.75">
      <c r="A373" s="42"/>
      <c r="B373" s="43"/>
      <c r="C373" s="49"/>
      <c r="D373" s="50"/>
      <c r="E373" s="85"/>
      <c r="F373" s="85">
        <f>IF('[1]miasto2004'!F628&gt;0,'[1]miasto2004'!F628,"")</f>
      </c>
      <c r="G373" s="85">
        <f>IF('[1]miasto2004'!G628&gt;0,'[1]miasto2004'!G628,"")</f>
      </c>
      <c r="H373" s="85">
        <f>IF('[1]miasto2004'!H628&gt;0,'[1]miasto2004'!H628,"")</f>
      </c>
      <c r="I373" s="85">
        <f>IF('[1]miasto2004'!I628&gt;0,'[1]miasto2004'!I628,"")</f>
      </c>
      <c r="J373" s="85">
        <f>IF('[1]miasto2004'!J628&gt;0,'[1]miasto2004'!J628,"")</f>
      </c>
      <c r="K373" s="450">
        <f t="shared" si="70"/>
      </c>
    </row>
    <row r="374" spans="1:11" s="14" customFormat="1" ht="12.75">
      <c r="A374" s="114"/>
      <c r="B374" s="94"/>
      <c r="C374" s="49"/>
      <c r="D374" s="116"/>
      <c r="E374" s="85"/>
      <c r="F374" s="85">
        <f>IF('[1]miasto2004'!F629&gt;0,'[1]miasto2004'!F629,"")</f>
      </c>
      <c r="G374" s="85">
        <f>IF('[1]miasto2004'!G629&gt;0,'[1]miasto2004'!G629,"")</f>
      </c>
      <c r="H374" s="85">
        <f>IF('[1]miasto2004'!H629&gt;0,'[1]miasto2004'!H629,"")</f>
      </c>
      <c r="I374" s="85">
        <f>IF('[1]miasto2004'!I629&gt;0,'[1]miasto2004'!I629,"")</f>
      </c>
      <c r="J374" s="85">
        <f>IF('[1]miasto2004'!J629&gt;0,'[1]miasto2004'!J629,"")</f>
      </c>
      <c r="K374" s="450">
        <f t="shared" si="70"/>
      </c>
    </row>
    <row r="375" spans="1:11" s="14" customFormat="1" ht="12.75">
      <c r="A375" s="114"/>
      <c r="B375" s="94"/>
      <c r="C375" s="115"/>
      <c r="D375" s="116"/>
      <c r="E375" s="85">
        <f>IF('[1]miasto2004'!E630&gt;0,'[1]miasto2004'!E630,"")</f>
      </c>
      <c r="F375" s="85">
        <f>IF('[1]miasto2004'!F630&gt;0,'[1]miasto2004'!F630,"")</f>
      </c>
      <c r="G375" s="85">
        <f>IF('[1]miasto2004'!G630&gt;0,'[1]miasto2004'!G630,"")</f>
      </c>
      <c r="H375" s="85">
        <f>IF('[1]miasto2004'!H630&gt;0,'[1]miasto2004'!H630,"")</f>
      </c>
      <c r="I375" s="85">
        <f>IF('[1]miasto2004'!I630&gt;0,'[1]miasto2004'!I630,"")</f>
      </c>
      <c r="J375" s="85">
        <f>IF('[1]miasto2004'!J630&gt;0,'[1]miasto2004'!J630,"")</f>
      </c>
      <c r="K375" s="450">
        <f t="shared" si="70"/>
      </c>
    </row>
    <row r="376" spans="1:11" s="14" customFormat="1" ht="12.75">
      <c r="A376" s="114"/>
      <c r="B376" s="95"/>
      <c r="C376" s="115"/>
      <c r="D376" s="116"/>
      <c r="E376" s="85">
        <f>IF('[1]miasto2004'!E631&gt;0,'[1]miasto2004'!E631,"")</f>
      </c>
      <c r="F376" s="85">
        <f>IF('[1]miasto2004'!F631&gt;0,'[1]miasto2004'!F631,"")</f>
      </c>
      <c r="G376" s="85">
        <f>IF('[1]miasto2004'!G631&gt;0,'[1]miasto2004'!G631,"")</f>
      </c>
      <c r="H376" s="85">
        <f>IF('[1]miasto2004'!H631&gt;0,'[1]miasto2004'!H631,"")</f>
      </c>
      <c r="I376" s="85">
        <f>IF('[1]miasto2004'!I631&gt;0,'[1]miasto2004'!I631,"")</f>
      </c>
      <c r="J376" s="85">
        <f>IF('[1]miasto2004'!J631&gt;0,'[1]miasto2004'!J631,"")</f>
      </c>
      <c r="K376" s="450">
        <f t="shared" si="70"/>
      </c>
    </row>
    <row r="377" spans="1:11" s="9" customFormat="1" ht="18" customHeight="1">
      <c r="A377" s="48"/>
      <c r="B377" s="38"/>
      <c r="C377" s="91"/>
      <c r="D377" s="40"/>
      <c r="E377" s="41"/>
      <c r="F377" s="41">
        <f>IF(SUM(F378:F380)&gt;0,SUM(F378:F380),"")</f>
      </c>
      <c r="G377" s="41">
        <f>IF(SUM(G378:G380)&gt;0,SUM(G378:G380),"")</f>
      </c>
      <c r="H377" s="41">
        <f>IF(SUM(H378:H380)&gt;0,SUM(H378:H380),"")</f>
      </c>
      <c r="I377" s="41">
        <f>IF(SUM(I378:I380)&gt;0,SUM(I378:I380),"")</f>
      </c>
      <c r="J377" s="41">
        <f>IF(SUM(J378:J380)&gt;0,SUM(J378:J380),"")</f>
      </c>
      <c r="K377" s="450">
        <f t="shared" si="70"/>
      </c>
    </row>
    <row r="378" spans="1:11" s="5" customFormat="1" ht="12.75">
      <c r="A378" s="42"/>
      <c r="B378" s="43"/>
      <c r="C378" s="136"/>
      <c r="D378" s="50"/>
      <c r="E378" s="85"/>
      <c r="F378" s="85">
        <f>IF('[1]miasto2004'!F633&gt;0,'[1]miasto2004'!F633,"")</f>
      </c>
      <c r="G378" s="85">
        <f>IF('[1]miasto2004'!G633&gt;0,'[1]miasto2004'!G633,"")</f>
      </c>
      <c r="H378" s="85">
        <f>IF('[1]miasto2004'!H633&gt;0,'[1]miasto2004'!H633,"")</f>
      </c>
      <c r="I378" s="85">
        <f>IF('[1]miasto2004'!I633&gt;0,'[1]miasto2004'!I633,"")</f>
      </c>
      <c r="J378" s="85">
        <f>IF('[1]miasto2004'!J633&gt;0,'[1]miasto2004'!J633,"")</f>
      </c>
      <c r="K378" s="450">
        <f t="shared" si="70"/>
      </c>
    </row>
    <row r="379" spans="1:11" s="5" customFormat="1" ht="12.75">
      <c r="A379" s="42"/>
      <c r="B379" s="43"/>
      <c r="C379" s="92"/>
      <c r="D379" s="50"/>
      <c r="E379" s="85">
        <f>IF('[1]miasto2004'!E634&gt;0,'[1]miasto2004'!E634,"")</f>
      </c>
      <c r="F379" s="85">
        <f>IF('[1]miasto2004'!F634&gt;0,'[1]miasto2004'!F634,"")</f>
      </c>
      <c r="G379" s="85">
        <f>IF('[1]miasto2004'!G634&gt;0,'[1]miasto2004'!G634,"")</f>
      </c>
      <c r="H379" s="85">
        <f>IF('[1]miasto2004'!H634&gt;0,'[1]miasto2004'!H634,"")</f>
      </c>
      <c r="I379" s="85">
        <f>IF('[1]miasto2004'!I634&gt;0,'[1]miasto2004'!I634,"")</f>
      </c>
      <c r="J379" s="85">
        <f>IF('[1]miasto2004'!J634&gt;0,'[1]miasto2004'!J634,"")</f>
      </c>
      <c r="K379" s="450">
        <f t="shared" si="70"/>
      </c>
    </row>
    <row r="380" spans="1:11" s="5" customFormat="1" ht="12.75">
      <c r="A380" s="42"/>
      <c r="B380" s="64"/>
      <c r="C380" s="92"/>
      <c r="D380" s="50"/>
      <c r="E380" s="85">
        <f>IF('[1]miasto2004'!E635&gt;0,'[1]miasto2004'!E635,"")</f>
      </c>
      <c r="F380" s="85">
        <f>IF('[1]miasto2004'!F635&gt;0,'[1]miasto2004'!F635,"")</f>
      </c>
      <c r="G380" s="85">
        <f>IF('[1]miasto2004'!G635&gt;0,'[1]miasto2004'!G635,"")</f>
      </c>
      <c r="H380" s="85">
        <f>IF('[1]miasto2004'!H635&gt;0,'[1]miasto2004'!H635,"")</f>
      </c>
      <c r="I380" s="85">
        <f>IF('[1]miasto2004'!I635&gt;0,'[1]miasto2004'!I635,"")</f>
      </c>
      <c r="J380" s="85">
        <f>IF('[1]miasto2004'!J635&gt;0,'[1]miasto2004'!J635,"")</f>
      </c>
      <c r="K380" s="450">
        <f t="shared" si="70"/>
      </c>
    </row>
    <row r="381" spans="1:11" s="13" customFormat="1" ht="18" customHeight="1">
      <c r="A381" s="70"/>
      <c r="B381" s="86" t="s">
        <v>436</v>
      </c>
      <c r="C381" s="91" t="s">
        <v>437</v>
      </c>
      <c r="D381" s="40"/>
      <c r="E381" s="41">
        <f aca="true" t="shared" si="71" ref="E381:J381">IF(SUM(E382:E382)&gt;0,SUM(E382:E382),"")</f>
        <v>18485</v>
      </c>
      <c r="F381" s="41">
        <f t="shared" si="71"/>
      </c>
      <c r="G381" s="41">
        <f t="shared" si="71"/>
      </c>
      <c r="H381" s="41">
        <f t="shared" si="71"/>
      </c>
      <c r="I381" s="41">
        <f t="shared" si="71"/>
      </c>
      <c r="J381" s="41">
        <f t="shared" si="71"/>
      </c>
      <c r="K381" s="450">
        <f t="shared" si="70"/>
      </c>
    </row>
    <row r="382" spans="1:11" s="5" customFormat="1" ht="12.75">
      <c r="A382" s="42"/>
      <c r="B382" s="43"/>
      <c r="C382" s="92" t="s">
        <v>280</v>
      </c>
      <c r="D382" s="5">
        <v>4300</v>
      </c>
      <c r="E382" s="85">
        <v>18485</v>
      </c>
      <c r="F382" s="85">
        <f>IF('[1]miasto2004'!F647&gt;0,'[1]miasto2004'!F647,"")</f>
      </c>
      <c r="G382" s="85">
        <f>IF('[1]miasto2004'!G647&gt;0,'[1]miasto2004'!G647,"")</f>
      </c>
      <c r="H382" s="85">
        <f>IF('[1]miasto2004'!H647&gt;0,'[1]miasto2004'!H647,"")</f>
      </c>
      <c r="I382" s="85">
        <f>IF('[1]miasto2004'!I647&gt;0,'[1]miasto2004'!I647,"")</f>
      </c>
      <c r="J382" s="85">
        <f>IF('[1]miasto2004'!J647&gt;0,'[1]miasto2004'!J647,"")</f>
      </c>
      <c r="K382" s="450">
        <f t="shared" si="70"/>
      </c>
    </row>
    <row r="383" spans="1:11" s="9" customFormat="1" ht="18" customHeight="1">
      <c r="A383" s="48"/>
      <c r="B383" s="38" t="s">
        <v>362</v>
      </c>
      <c r="C383" s="91" t="s">
        <v>363</v>
      </c>
      <c r="D383" s="40" t="s">
        <v>361</v>
      </c>
      <c r="E383" s="41">
        <f aca="true" t="shared" si="72" ref="E383:J383">IF(SUM(E384:E386)&gt;0,SUM(E384:E386),"")</f>
        <v>51603</v>
      </c>
      <c r="F383" s="41">
        <f t="shared" si="72"/>
        <v>10187</v>
      </c>
      <c r="G383" s="41">
        <f t="shared" si="72"/>
        <v>10187</v>
      </c>
      <c r="H383" s="41">
        <f t="shared" si="72"/>
        <v>10187</v>
      </c>
      <c r="I383" s="41">
        <f t="shared" si="72"/>
      </c>
      <c r="J383" s="41">
        <f t="shared" si="72"/>
      </c>
      <c r="K383" s="450">
        <f t="shared" si="70"/>
        <v>0.19741100323624594</v>
      </c>
    </row>
    <row r="384" spans="1:11" s="5" customFormat="1" ht="12.75">
      <c r="A384" s="42"/>
      <c r="B384" s="43"/>
      <c r="C384" s="92" t="s">
        <v>4</v>
      </c>
      <c r="D384" s="50">
        <v>4440</v>
      </c>
      <c r="E384" s="85">
        <v>35470</v>
      </c>
      <c r="F384" s="85">
        <f>IF('[1]miasto2004'!F650&gt;0,'[1]miasto2004'!F650,"")</f>
      </c>
      <c r="G384" s="85">
        <f>IF('[1]miasto2004'!G650&gt;0,'[1]miasto2004'!G650,"")</f>
      </c>
      <c r="H384" s="85">
        <f>IF('[1]miasto2004'!H650&gt;0,'[1]miasto2004'!H650,"")</f>
      </c>
      <c r="I384" s="85">
        <f>IF('[1]miasto2004'!I650&gt;0,'[1]miasto2004'!I650,"")</f>
      </c>
      <c r="J384" s="85">
        <f>IF('[1]miasto2004'!J650&gt;0,'[1]miasto2004'!J650,"")</f>
      </c>
      <c r="K384" s="450">
        <f t="shared" si="70"/>
      </c>
    </row>
    <row r="385" spans="1:11" s="5" customFormat="1" ht="24">
      <c r="A385" s="42"/>
      <c r="B385" s="43"/>
      <c r="C385" s="49" t="s">
        <v>62</v>
      </c>
      <c r="D385" s="50">
        <v>8070</v>
      </c>
      <c r="E385" s="85">
        <f>IF('[1]miasto2004'!E652&gt;0,'[1]miasto2004'!E652,"")</f>
        <v>16133</v>
      </c>
      <c r="F385" s="85">
        <f>IF('[1]miasto2004'!F652&gt;0,'[1]miasto2004'!F652,"")</f>
        <v>10187</v>
      </c>
      <c r="G385" s="85">
        <f>IF('[1]miasto2004'!G652&gt;0,'[1]miasto2004'!G652,"")</f>
        <v>10187</v>
      </c>
      <c r="H385" s="85">
        <f>IF('[1]miasto2004'!H652&gt;0,'[1]miasto2004'!H652,"")</f>
        <v>10187</v>
      </c>
      <c r="I385" s="85">
        <f>IF('[1]miasto2004'!I652&gt;0,'[1]miasto2004'!I652,"")</f>
      </c>
      <c r="J385" s="85">
        <f>IF('[1]miasto2004'!J652&gt;0,'[1]miasto2004'!J652,"")</f>
      </c>
      <c r="K385" s="450">
        <f t="shared" si="70"/>
        <v>0.6314386660881424</v>
      </c>
    </row>
    <row r="386" spans="1:11" s="5" customFormat="1" ht="13.5" thickBot="1">
      <c r="A386" s="42"/>
      <c r="B386" s="64"/>
      <c r="C386" s="92" t="s">
        <v>280</v>
      </c>
      <c r="D386" s="50">
        <v>4300</v>
      </c>
      <c r="E386" s="85"/>
      <c r="F386" s="85"/>
      <c r="G386" s="85"/>
      <c r="H386" s="85"/>
      <c r="I386" s="85"/>
      <c r="J386" s="85"/>
      <c r="K386" s="450">
        <f t="shared" si="70"/>
      </c>
    </row>
    <row r="387" spans="1:11" s="13" customFormat="1" ht="21" customHeight="1">
      <c r="A387" s="59">
        <v>900</v>
      </c>
      <c r="B387" s="60"/>
      <c r="C387" s="96" t="s">
        <v>364</v>
      </c>
      <c r="D387" s="62"/>
      <c r="E387" s="63">
        <f aca="true" t="shared" si="73" ref="E387:J387">IF(SUM(E388,E397,E404,E410,E413,E418,E421)&gt;0,SUM(E388,E397,E404,E410,E413,E418,E421),"")</f>
        <v>8137411</v>
      </c>
      <c r="F387" s="63">
        <f t="shared" si="73"/>
        <v>17453376</v>
      </c>
      <c r="G387" s="63">
        <f t="shared" si="73"/>
        <v>17056912</v>
      </c>
      <c r="H387" s="63">
        <f t="shared" si="73"/>
        <v>17056912</v>
      </c>
      <c r="I387" s="63">
        <f t="shared" si="73"/>
      </c>
      <c r="J387" s="63">
        <f t="shared" si="73"/>
      </c>
      <c r="K387" s="450">
        <f t="shared" si="70"/>
        <v>2.0961104213612907</v>
      </c>
    </row>
    <row r="388" spans="1:11" s="9" customFormat="1" ht="18" customHeight="1">
      <c r="A388" s="48"/>
      <c r="B388" s="38">
        <v>90001</v>
      </c>
      <c r="C388" s="91" t="s">
        <v>365</v>
      </c>
      <c r="D388" s="40"/>
      <c r="E388" s="41">
        <f aca="true" t="shared" si="74" ref="E388:J388">IF(SUM(E389,E393:E396)&gt;0,SUM(E389,E393:E396),"")</f>
        <v>4092980</v>
      </c>
      <c r="F388" s="41">
        <f t="shared" si="74"/>
        <v>13140182</v>
      </c>
      <c r="G388" s="41">
        <f t="shared" si="74"/>
        <v>13140182</v>
      </c>
      <c r="H388" s="41">
        <f t="shared" si="74"/>
        <v>13140182</v>
      </c>
      <c r="I388" s="41">
        <f t="shared" si="74"/>
      </c>
      <c r="J388" s="41">
        <f t="shared" si="74"/>
      </c>
      <c r="K388" s="450">
        <f t="shared" si="70"/>
        <v>3.21041930329491</v>
      </c>
    </row>
    <row r="389" spans="1:11" s="11" customFormat="1" ht="12.75">
      <c r="A389" s="42"/>
      <c r="B389" s="43"/>
      <c r="C389" s="92" t="s">
        <v>292</v>
      </c>
      <c r="D389" s="83">
        <v>6052</v>
      </c>
      <c r="E389" s="66">
        <f aca="true" t="shared" si="75" ref="E389:J389">IF(SUM(E390:E392)&gt;0,SUM(E390:E392),"")</f>
        <v>2621355</v>
      </c>
      <c r="F389" s="66">
        <f t="shared" si="75"/>
        <v>5391182</v>
      </c>
      <c r="G389" s="66">
        <f t="shared" si="75"/>
        <v>5391182</v>
      </c>
      <c r="H389" s="66">
        <f t="shared" si="75"/>
        <v>5391182</v>
      </c>
      <c r="I389" s="66">
        <f t="shared" si="75"/>
      </c>
      <c r="J389" s="66">
        <f t="shared" si="75"/>
      </c>
      <c r="K389" s="450">
        <f t="shared" si="70"/>
        <v>2.056639409770901</v>
      </c>
    </row>
    <row r="390" spans="1:11" s="5" customFormat="1" ht="12.75">
      <c r="A390" s="42"/>
      <c r="B390" s="43"/>
      <c r="C390" s="100" t="s">
        <v>425</v>
      </c>
      <c r="D390" s="68"/>
      <c r="E390" s="69">
        <v>2560454</v>
      </c>
      <c r="F390" s="85">
        <f>IF('[1]miasto2004'!F660&gt;0,'[1]miasto2004'!F660,"")</f>
        <v>5325912</v>
      </c>
      <c r="G390" s="85">
        <f>IF('[1]miasto2004'!G660&gt;0,'[1]miasto2004'!G660,"")</f>
        <v>5325912</v>
      </c>
      <c r="H390" s="85">
        <f>IF('[1]miasto2004'!H660&gt;0,'[1]miasto2004'!H660,"")</f>
        <v>5325912</v>
      </c>
      <c r="I390" s="85">
        <f>IF('[1]miasto2004'!I660&gt;0,'[1]miasto2004'!I660,"")</f>
      </c>
      <c r="J390" s="85">
        <f>IF('[1]miasto2004'!J660&gt;0,'[1]miasto2004'!J660,"")</f>
      </c>
      <c r="K390" s="450">
        <f t="shared" si="70"/>
        <v>2.080065488386044</v>
      </c>
    </row>
    <row r="391" spans="1:11" s="5" customFormat="1" ht="12.75">
      <c r="A391" s="42"/>
      <c r="B391" s="43"/>
      <c r="C391" s="113" t="s">
        <v>425</v>
      </c>
      <c r="D391" s="73"/>
      <c r="E391" s="74">
        <v>60901</v>
      </c>
      <c r="F391" s="85">
        <f>IF('[1]miasto2004'!F661&gt;0,'[1]miasto2004'!F661,"")</f>
      </c>
      <c r="G391" s="85">
        <f>IF('[1]miasto2004'!G661&gt;0,'[1]miasto2004'!G661,"")</f>
      </c>
      <c r="H391" s="85">
        <f>IF('[1]miasto2004'!H661&gt;0,'[1]miasto2004'!H661,"")</f>
      </c>
      <c r="I391" s="85">
        <f>IF('[1]miasto2004'!I661&gt;0,'[1]miasto2004'!I661,"")</f>
      </c>
      <c r="J391" s="85">
        <f>IF('[1]miasto2004'!J661&gt;0,'[1]miasto2004'!J661,"")</f>
      </c>
      <c r="K391" s="450">
        <f t="shared" si="70"/>
      </c>
    </row>
    <row r="392" spans="1:11" s="5" customFormat="1" ht="12.75">
      <c r="A392" s="42"/>
      <c r="B392" s="43"/>
      <c r="C392" s="49" t="s">
        <v>146</v>
      </c>
      <c r="D392" s="73">
        <v>6052</v>
      </c>
      <c r="E392" s="51"/>
      <c r="F392" s="85">
        <f>IF('[1]miasto2004'!F662&gt;0,'[1]miasto2004'!F662,"")</f>
        <v>65270</v>
      </c>
      <c r="G392" s="85">
        <f>IF('[1]miasto2004'!G662&gt;0,'[1]miasto2004'!G662,"")</f>
        <v>65270</v>
      </c>
      <c r="H392" s="85">
        <f>IF('[1]miasto2004'!H662&gt;0,'[1]miasto2004'!H662,"")</f>
        <v>65270</v>
      </c>
      <c r="I392" s="85">
        <f>IF('[1]miasto2004'!I662&gt;0,'[1]miasto2004'!I662,"")</f>
      </c>
      <c r="J392" s="85">
        <f>IF('[1]miasto2004'!J662&gt;0,'[1]miasto2004'!J662,"")</f>
      </c>
      <c r="K392" s="450">
        <f t="shared" si="70"/>
      </c>
    </row>
    <row r="393" spans="1:11" s="5" customFormat="1" ht="24">
      <c r="A393" s="42"/>
      <c r="B393" s="43"/>
      <c r="C393" s="49" t="s">
        <v>14</v>
      </c>
      <c r="D393" s="398">
        <v>6051</v>
      </c>
      <c r="E393" s="584">
        <v>1431000</v>
      </c>
      <c r="F393" s="465">
        <v>6087000</v>
      </c>
      <c r="G393" s="465">
        <v>6087000</v>
      </c>
      <c r="H393" s="465">
        <v>6087000</v>
      </c>
      <c r="I393" s="465">
        <f>IF('[1]miasto2004'!I663&gt;0,'[1]miasto2004'!I663,"")</f>
      </c>
      <c r="J393" s="465">
        <f>IF('[1]miasto2004'!J663&gt;0,'[1]miasto2004'!J663,"")</f>
      </c>
      <c r="K393" s="450">
        <f t="shared" si="70"/>
        <v>4.253668763102725</v>
      </c>
    </row>
    <row r="394" spans="1:11" s="5" customFormat="1" ht="36">
      <c r="A394" s="42"/>
      <c r="B394" s="43"/>
      <c r="C394" s="49" t="s">
        <v>15</v>
      </c>
      <c r="D394" s="398">
        <v>6051</v>
      </c>
      <c r="E394" s="584"/>
      <c r="F394" s="465">
        <v>772000</v>
      </c>
      <c r="G394" s="465">
        <v>772000</v>
      </c>
      <c r="H394" s="465">
        <v>772000</v>
      </c>
      <c r="I394" s="465">
        <f>IF('[1]miasto2004'!I664&gt;0,'[1]miasto2004'!I664,"")</f>
      </c>
      <c r="J394" s="465">
        <f>IF('[1]miasto2004'!J664&gt;0,'[1]miasto2004'!J664,"")</f>
      </c>
      <c r="K394" s="450">
        <f t="shared" si="70"/>
      </c>
    </row>
    <row r="395" spans="1:11" s="5" customFormat="1" ht="36">
      <c r="A395" s="42"/>
      <c r="B395" s="43"/>
      <c r="C395" s="49" t="s">
        <v>145</v>
      </c>
      <c r="D395" s="398">
        <v>6210</v>
      </c>
      <c r="E395" s="584">
        <v>40625</v>
      </c>
      <c r="F395" s="465"/>
      <c r="G395" s="465"/>
      <c r="H395" s="465"/>
      <c r="I395" s="465">
        <f>IF('[1]miasto2004'!I665&gt;0,'[1]miasto2004'!I665,"")</f>
      </c>
      <c r="J395" s="465">
        <f>IF('[1]miasto2004'!J665&gt;0,'[1]miasto2004'!J665,"")</f>
      </c>
      <c r="K395" s="450">
        <f t="shared" si="70"/>
      </c>
    </row>
    <row r="396" spans="1:11" s="5" customFormat="1" ht="24">
      <c r="A396" s="42"/>
      <c r="B396" s="43"/>
      <c r="C396" s="49" t="s">
        <v>12</v>
      </c>
      <c r="D396" s="398">
        <v>6330</v>
      </c>
      <c r="E396" s="584"/>
      <c r="F396" s="465">
        <v>890000</v>
      </c>
      <c r="G396" s="465">
        <v>890000</v>
      </c>
      <c r="H396" s="465">
        <v>890000</v>
      </c>
      <c r="I396" s="465">
        <f>IF('[1]miasto2004'!I666&gt;0,'[1]miasto2004'!I666,"")</f>
      </c>
      <c r="J396" s="465">
        <f>IF('[1]miasto2004'!J666&gt;0,'[1]miasto2004'!J666,"")</f>
      </c>
      <c r="K396" s="450"/>
    </row>
    <row r="397" spans="1:11" s="9" customFormat="1" ht="18" customHeight="1">
      <c r="A397" s="37"/>
      <c r="B397" s="38">
        <v>90003</v>
      </c>
      <c r="C397" s="91" t="s">
        <v>366</v>
      </c>
      <c r="D397" s="40"/>
      <c r="E397" s="41">
        <f aca="true" t="shared" si="76" ref="E397:J397">IF(SUM(E398,E400:E403)&gt;0,SUM(E398,E400:E403),"")</f>
        <v>1496854</v>
      </c>
      <c r="F397" s="41">
        <f t="shared" si="76"/>
        <v>924789</v>
      </c>
      <c r="G397" s="41">
        <f t="shared" si="76"/>
        <v>885289</v>
      </c>
      <c r="H397" s="41">
        <f t="shared" si="76"/>
        <v>885289</v>
      </c>
      <c r="I397" s="41">
        <f t="shared" si="76"/>
      </c>
      <c r="J397" s="41">
        <f t="shared" si="76"/>
      </c>
      <c r="K397" s="450">
        <f t="shared" si="70"/>
        <v>0.5914330990196772</v>
      </c>
    </row>
    <row r="398" spans="1:11" s="11" customFormat="1" ht="12.75">
      <c r="A398" s="42"/>
      <c r="B398" s="43"/>
      <c r="C398" s="92" t="s">
        <v>293</v>
      </c>
      <c r="D398" s="83">
        <v>4300</v>
      </c>
      <c r="E398" s="66">
        <f aca="true" t="shared" si="77" ref="E398:J398">IF(SUM(E399:E399)&gt;0,SUM(E399:E399),"")</f>
        <v>350000</v>
      </c>
      <c r="F398" s="66">
        <f t="shared" si="77"/>
        <v>400000</v>
      </c>
      <c r="G398" s="66">
        <f t="shared" si="77"/>
        <v>360500</v>
      </c>
      <c r="H398" s="66">
        <f t="shared" si="77"/>
        <v>360500</v>
      </c>
      <c r="I398" s="66">
        <f t="shared" si="77"/>
      </c>
      <c r="J398" s="66">
        <f t="shared" si="77"/>
      </c>
      <c r="K398" s="450">
        <f t="shared" si="70"/>
        <v>1.03</v>
      </c>
    </row>
    <row r="399" spans="1:11" s="5" customFormat="1" ht="12.75">
      <c r="A399" s="42"/>
      <c r="B399" s="43"/>
      <c r="C399" s="101" t="s">
        <v>367</v>
      </c>
      <c r="D399" s="68"/>
      <c r="E399" s="85">
        <f>IF('[1]miasto2004'!E674&gt;0,'[1]miasto2004'!E674,"")</f>
        <v>350000</v>
      </c>
      <c r="F399" s="85">
        <f>IF('[1]miasto2004'!F674&gt;0,'[1]miasto2004'!F674,"")</f>
        <v>400000</v>
      </c>
      <c r="G399" s="85">
        <f>IF('[1]miasto2004'!G674&gt;0,'[1]miasto2004'!G674,"")</f>
        <v>360500</v>
      </c>
      <c r="H399" s="85">
        <f>IF('[1]miasto2004'!H674&gt;0,'[1]miasto2004'!H674,"")</f>
        <v>360500</v>
      </c>
      <c r="I399" s="85">
        <f>IF('[1]miasto2004'!I674&gt;0,'[1]miasto2004'!I674,"")</f>
      </c>
      <c r="J399" s="85">
        <f>IF('[1]miasto2004'!J674&gt;0,'[1]miasto2004'!J674,"")</f>
      </c>
      <c r="K399" s="450">
        <f t="shared" si="70"/>
        <v>1.03</v>
      </c>
    </row>
    <row r="400" spans="1:11" s="5" customFormat="1" ht="24">
      <c r="A400" s="42"/>
      <c r="B400" s="43"/>
      <c r="C400" s="49" t="s">
        <v>502</v>
      </c>
      <c r="D400" s="50">
        <v>8070</v>
      </c>
      <c r="E400" s="85">
        <f>IF('[1]miasto2004'!E675&gt;0,'[1]miasto2004'!E675,"")</f>
        <v>1094678</v>
      </c>
      <c r="F400" s="85">
        <f>IF('[1]miasto2004'!F675&gt;0,'[1]miasto2004'!F675,"")</f>
        <v>479189</v>
      </c>
      <c r="G400" s="85">
        <f>IF('[1]miasto2004'!G675&gt;0,'[1]miasto2004'!G675,"")</f>
        <v>479189</v>
      </c>
      <c r="H400" s="85">
        <f>IF('[1]miasto2004'!H675&gt;0,'[1]miasto2004'!H675,"")</f>
        <v>479189</v>
      </c>
      <c r="I400" s="465">
        <f>IF('[1]miasto2004'!I675&gt;0,'[1]miasto2004'!I675,"")</f>
      </c>
      <c r="J400" s="85">
        <f>IF('[1]miasto2004'!J675&gt;0,'[1]miasto2004'!J675,"")</f>
      </c>
      <c r="K400" s="450">
        <f t="shared" si="70"/>
        <v>0.43774424990727867</v>
      </c>
    </row>
    <row r="401" spans="1:11" s="5" customFormat="1" ht="12.75">
      <c r="A401" s="42"/>
      <c r="B401" s="43"/>
      <c r="C401" s="92" t="s">
        <v>16</v>
      </c>
      <c r="D401" s="50">
        <v>8020</v>
      </c>
      <c r="E401" s="85">
        <f>IF('[1]miasto2004'!E676&gt;0,'[1]miasto2004'!E676,"")</f>
        <v>52176</v>
      </c>
      <c r="F401" s="85">
        <f>IF('[1]miasto2004'!F676&gt;0,'[1]miasto2004'!F676,"")</f>
        <v>45600</v>
      </c>
      <c r="G401" s="85">
        <f>IF('[1]miasto2004'!G676&gt;0,'[1]miasto2004'!G676,"")</f>
        <v>45600</v>
      </c>
      <c r="H401" s="85">
        <f>IF('[1]miasto2004'!H676&gt;0,'[1]miasto2004'!H676,"")</f>
        <v>45600</v>
      </c>
      <c r="I401" s="85">
        <f>IF('[1]miasto2004'!I676&gt;0,'[1]miasto2004'!I676,"")</f>
      </c>
      <c r="J401" s="85">
        <f>IF('[1]miasto2004'!J676&gt;0,'[1]miasto2004'!J676,"")</f>
      </c>
      <c r="K401" s="450">
        <f t="shared" si="70"/>
        <v>0.8739650413983441</v>
      </c>
    </row>
    <row r="402" spans="1:11" s="5" customFormat="1" ht="12.75">
      <c r="A402" s="42"/>
      <c r="B402" s="43"/>
      <c r="C402" s="92"/>
      <c r="D402" s="50"/>
      <c r="E402" s="85">
        <f>IF('[1]miasto2004'!E677&gt;0,'[1]miasto2004'!E677,"")</f>
      </c>
      <c r="F402" s="85">
        <f>IF('[1]miasto2004'!F677&gt;0,'[1]miasto2004'!F677,"")</f>
      </c>
      <c r="G402" s="85">
        <f>IF('[1]miasto2004'!G677&gt;0,'[1]miasto2004'!G677,"")</f>
      </c>
      <c r="H402" s="85">
        <f>IF('[1]miasto2004'!H677&gt;0,'[1]miasto2004'!H677,"")</f>
      </c>
      <c r="I402" s="85">
        <f>IF('[1]miasto2004'!I677&gt;0,'[1]miasto2004'!I677,"")</f>
      </c>
      <c r="J402" s="85">
        <f>IF('[1]miasto2004'!J677&gt;0,'[1]miasto2004'!J677,"")</f>
      </c>
      <c r="K402" s="450">
        <f t="shared" si="70"/>
      </c>
    </row>
    <row r="403" spans="1:11" s="5" customFormat="1" ht="12.75">
      <c r="A403" s="42"/>
      <c r="B403" s="43"/>
      <c r="C403" s="92"/>
      <c r="D403" s="50"/>
      <c r="E403" s="85">
        <f>IF('[1]miasto2004'!E678&gt;0,'[1]miasto2004'!E678,"")</f>
      </c>
      <c r="F403" s="85">
        <f>IF('[1]miasto2004'!F678&gt;0,'[1]miasto2004'!F678,"")</f>
      </c>
      <c r="G403" s="85">
        <f>IF('[1]miasto2004'!G678&gt;0,'[1]miasto2004'!G678,"")</f>
      </c>
      <c r="H403" s="85">
        <f>IF('[1]miasto2004'!H678&gt;0,'[1]miasto2004'!H678,"")</f>
      </c>
      <c r="I403" s="85">
        <f>IF('[1]miasto2004'!I678&gt;0,'[1]miasto2004'!I678,"")</f>
      </c>
      <c r="J403" s="85">
        <f>IF('[1]miasto2004'!J678&gt;0,'[1]miasto2004'!J678,"")</f>
      </c>
      <c r="K403" s="450">
        <f t="shared" si="70"/>
      </c>
    </row>
    <row r="404" spans="1:11" s="9" customFormat="1" ht="18" customHeight="1">
      <c r="A404" s="48"/>
      <c r="B404" s="38">
        <v>90004</v>
      </c>
      <c r="C404" s="91" t="s">
        <v>368</v>
      </c>
      <c r="D404" s="40"/>
      <c r="E404" s="41">
        <f aca="true" t="shared" si="78" ref="E404:J404">IF(SUM(E405,E409)&gt;0,SUM(E405,E409),"")</f>
        <v>494000</v>
      </c>
      <c r="F404" s="41">
        <f t="shared" si="78"/>
        <v>440000</v>
      </c>
      <c r="G404" s="41">
        <f t="shared" si="78"/>
        <v>440000</v>
      </c>
      <c r="H404" s="41">
        <f t="shared" si="78"/>
        <v>440000</v>
      </c>
      <c r="I404" s="41">
        <f t="shared" si="78"/>
      </c>
      <c r="J404" s="41">
        <f t="shared" si="78"/>
      </c>
      <c r="K404" s="450">
        <f t="shared" si="70"/>
        <v>0.8906882591093117</v>
      </c>
    </row>
    <row r="405" spans="1:11" s="5" customFormat="1" ht="12.75">
      <c r="A405" s="42"/>
      <c r="B405" s="43"/>
      <c r="C405" s="92" t="s">
        <v>280</v>
      </c>
      <c r="D405" s="83">
        <v>4300</v>
      </c>
      <c r="E405" s="66">
        <f aca="true" t="shared" si="79" ref="E405:J405">IF(SUM(E406:E408)&gt;0,SUM(E406:E408),"")</f>
        <v>494000</v>
      </c>
      <c r="F405" s="66">
        <f t="shared" si="79"/>
        <v>440000</v>
      </c>
      <c r="G405" s="66">
        <f t="shared" si="79"/>
        <v>440000</v>
      </c>
      <c r="H405" s="66">
        <f t="shared" si="79"/>
        <v>440000</v>
      </c>
      <c r="I405" s="66">
        <f t="shared" si="79"/>
      </c>
      <c r="J405" s="66">
        <f t="shared" si="79"/>
      </c>
      <c r="K405" s="450">
        <f t="shared" si="70"/>
        <v>0.8906882591093117</v>
      </c>
    </row>
    <row r="406" spans="1:11" s="5" customFormat="1" ht="12.75">
      <c r="A406" s="42"/>
      <c r="B406" s="43"/>
      <c r="C406" s="100"/>
      <c r="D406" s="68"/>
      <c r="E406" s="85"/>
      <c r="F406" s="85"/>
      <c r="G406" s="85"/>
      <c r="H406" s="85"/>
      <c r="I406" s="85">
        <f>IF('[1]miasto2004'!I681&gt;0,'[1]miasto2004'!I681,"")</f>
      </c>
      <c r="J406" s="85">
        <f>IF('[1]miasto2004'!J681&gt;0,'[1]miasto2004'!J681,"")</f>
      </c>
      <c r="K406" s="450">
        <f t="shared" si="70"/>
      </c>
    </row>
    <row r="407" spans="1:11" s="5" customFormat="1" ht="12.75">
      <c r="A407" s="42"/>
      <c r="B407" s="43"/>
      <c r="C407" s="101" t="s">
        <v>369</v>
      </c>
      <c r="D407" s="68"/>
      <c r="E407" s="85">
        <f>IF('[1]miasto2004'!E682&gt;0,'[1]miasto2004'!E682,"")</f>
        <v>494000</v>
      </c>
      <c r="F407" s="85">
        <f>IF('[1]miasto2004'!F682&gt;0,'[1]miasto2004'!F682,"")</f>
        <v>440000</v>
      </c>
      <c r="G407" s="85">
        <f>IF('[1]miasto2004'!G682&gt;0,'[1]miasto2004'!G682,"")</f>
        <v>440000</v>
      </c>
      <c r="H407" s="85">
        <f>IF('[1]miasto2004'!H682&gt;0,'[1]miasto2004'!H682,"")</f>
        <v>440000</v>
      </c>
      <c r="I407" s="85">
        <f>IF('[1]miasto2004'!I682&gt;0,'[1]miasto2004'!I682,"")</f>
      </c>
      <c r="J407" s="85">
        <f>IF('[1]miasto2004'!J682&gt;0,'[1]miasto2004'!J682,"")</f>
      </c>
      <c r="K407" s="450">
        <f t="shared" si="70"/>
        <v>0.8906882591093117</v>
      </c>
    </row>
    <row r="408" spans="1:11" s="5" customFormat="1" ht="12.75">
      <c r="A408" s="42"/>
      <c r="B408" s="43"/>
      <c r="C408" s="113"/>
      <c r="D408" s="73"/>
      <c r="E408" s="85">
        <f>IF('[1]miasto2004'!E683&gt;0,'[1]miasto2004'!E683,"")</f>
      </c>
      <c r="F408" s="85">
        <f>IF('[1]miasto2004'!F683&gt;0,'[1]miasto2004'!F683,"")</f>
      </c>
      <c r="G408" s="85">
        <f>IF('[1]miasto2004'!G683&gt;0,'[1]miasto2004'!G683,"")</f>
      </c>
      <c r="H408" s="85">
        <f>IF('[1]miasto2004'!H683&gt;0,'[1]miasto2004'!H683,"")</f>
      </c>
      <c r="I408" s="85">
        <f>IF('[1]miasto2004'!I683&gt;0,'[1]miasto2004'!I683,"")</f>
      </c>
      <c r="J408" s="85">
        <f>IF('[1]miasto2004'!J683&gt;0,'[1]miasto2004'!J683,"")</f>
      </c>
      <c r="K408" s="450">
        <f t="shared" si="70"/>
      </c>
    </row>
    <row r="409" spans="1:11" s="5" customFormat="1" ht="12.75">
      <c r="A409" s="42"/>
      <c r="B409" s="64"/>
      <c r="C409" s="92"/>
      <c r="D409" s="50"/>
      <c r="E409" s="85">
        <f>IF('[1]miasto2004'!E684&gt;0,'[1]miasto2004'!E684,"")</f>
      </c>
      <c r="F409" s="85">
        <f>IF('[1]miasto2004'!F684&gt;0,'[1]miasto2004'!F684,"")</f>
      </c>
      <c r="G409" s="85">
        <f>IF('[1]miasto2004'!G684&gt;0,'[1]miasto2004'!G684,"")</f>
      </c>
      <c r="H409" s="85">
        <f>IF('[1]miasto2004'!H684&gt;0,'[1]miasto2004'!H684,"")</f>
      </c>
      <c r="I409" s="85">
        <f>IF('[1]miasto2004'!I684&gt;0,'[1]miasto2004'!I684,"")</f>
      </c>
      <c r="J409" s="85">
        <f>IF('[1]miasto2004'!J684&gt;0,'[1]miasto2004'!J684,"")</f>
      </c>
      <c r="K409" s="450">
        <f t="shared" si="70"/>
      </c>
    </row>
    <row r="410" spans="1:11" s="9" customFormat="1" ht="18" customHeight="1">
      <c r="A410" s="48"/>
      <c r="B410" s="38">
        <v>90013</v>
      </c>
      <c r="C410" s="91" t="s">
        <v>465</v>
      </c>
      <c r="D410" s="40"/>
      <c r="E410" s="41">
        <f aca="true" t="shared" si="80" ref="E410:J410">IF(SUM(E411:E412)&gt;0,SUM(E411:E412),"")</f>
        <v>87000</v>
      </c>
      <c r="F410" s="41">
        <f t="shared" si="80"/>
        <v>280000</v>
      </c>
      <c r="G410" s="41">
        <f t="shared" si="80"/>
        <v>100000</v>
      </c>
      <c r="H410" s="41">
        <f t="shared" si="80"/>
        <v>100000</v>
      </c>
      <c r="I410" s="41">
        <f t="shared" si="80"/>
      </c>
      <c r="J410" s="41">
        <f t="shared" si="80"/>
      </c>
      <c r="K410" s="450">
        <f t="shared" si="70"/>
        <v>1.1494252873563218</v>
      </c>
    </row>
    <row r="411" spans="1:11" s="5" customFormat="1" ht="12.75">
      <c r="A411" s="42"/>
      <c r="B411" s="43"/>
      <c r="C411" s="92" t="s">
        <v>280</v>
      </c>
      <c r="D411" s="50">
        <v>4300</v>
      </c>
      <c r="E411" s="85">
        <f>IF('[1]miasto2004'!E686&gt;0,'[1]miasto2004'!E686,"")</f>
        <v>87000</v>
      </c>
      <c r="F411" s="85">
        <f>IF('[1]miasto2004'!F686&gt;0,'[1]miasto2004'!F686,"")</f>
        <v>280000</v>
      </c>
      <c r="G411" s="85">
        <f>IF('[1]miasto2004'!G686&gt;0,'[1]miasto2004'!G686,"")</f>
        <v>100000</v>
      </c>
      <c r="H411" s="85">
        <f>IF('[1]miasto2004'!H686&gt;0,'[1]miasto2004'!H686,"")</f>
        <v>100000</v>
      </c>
      <c r="I411" s="85">
        <f>IF('[1]miasto2004'!I686&gt;0,'[1]miasto2004'!I686,"")</f>
      </c>
      <c r="J411" s="85">
        <f>IF('[1]miasto2004'!J686&gt;0,'[1]miasto2004'!J686,"")</f>
      </c>
      <c r="K411" s="450">
        <f t="shared" si="70"/>
        <v>1.1494252873563218</v>
      </c>
    </row>
    <row r="412" spans="1:11" s="5" customFormat="1" ht="12.75">
      <c r="A412" s="42"/>
      <c r="B412" s="64"/>
      <c r="C412" s="92"/>
      <c r="D412" s="50"/>
      <c r="E412" s="85">
        <f>IF('[1]miasto2004'!E687&gt;0,'[1]miasto2004'!E687,"")</f>
      </c>
      <c r="F412" s="85">
        <f>IF('[1]miasto2004'!F687&gt;0,'[1]miasto2004'!F687,"")</f>
      </c>
      <c r="G412" s="85">
        <f>IF('[1]miasto2004'!G687&gt;0,'[1]miasto2004'!G687,"")</f>
      </c>
      <c r="H412" s="85">
        <f>IF('[1]miasto2004'!H687&gt;0,'[1]miasto2004'!H687,"")</f>
      </c>
      <c r="I412" s="85">
        <f>IF('[1]miasto2004'!I687&gt;0,'[1]miasto2004'!I687,"")</f>
      </c>
      <c r="J412" s="85">
        <f>IF('[1]miasto2004'!J687&gt;0,'[1]miasto2004'!J687,"")</f>
      </c>
      <c r="K412" s="450">
        <f t="shared" si="70"/>
      </c>
    </row>
    <row r="413" spans="1:11" s="9" customFormat="1" ht="20.25" customHeight="1">
      <c r="A413" s="48"/>
      <c r="B413" s="86">
        <v>90015</v>
      </c>
      <c r="C413" s="99" t="s">
        <v>370</v>
      </c>
      <c r="D413" s="88"/>
      <c r="E413" s="89">
        <f aca="true" t="shared" si="81" ref="E413:J413">IF(SUM(E414:E417)&gt;0,SUM(E414:E417),"")</f>
        <v>1738877</v>
      </c>
      <c r="F413" s="89">
        <f t="shared" si="81"/>
        <v>1690000</v>
      </c>
      <c r="G413" s="89">
        <f t="shared" si="81"/>
        <v>1690000</v>
      </c>
      <c r="H413" s="89">
        <f t="shared" si="81"/>
        <v>1690000</v>
      </c>
      <c r="I413" s="89">
        <f t="shared" si="81"/>
      </c>
      <c r="J413" s="89">
        <f t="shared" si="81"/>
      </c>
      <c r="K413" s="450">
        <f t="shared" si="70"/>
        <v>0.9718916289076226</v>
      </c>
    </row>
    <row r="414" spans="1:11" s="5" customFormat="1" ht="13.5" customHeight="1">
      <c r="A414" s="42"/>
      <c r="B414" s="43"/>
      <c r="C414" s="92" t="s">
        <v>280</v>
      </c>
      <c r="D414" s="50">
        <v>4300</v>
      </c>
      <c r="E414" s="85">
        <f>IF('[1]miasto2004'!E689&gt;0,'[1]miasto2004'!E689,"")</f>
        <v>400000</v>
      </c>
      <c r="F414" s="85">
        <f>IF('[1]miasto2004'!F689&gt;0,'[1]miasto2004'!F689,"")</f>
        <v>400000</v>
      </c>
      <c r="G414" s="85">
        <f>IF('[1]miasto2004'!G689&gt;0,'[1]miasto2004'!G689,"")</f>
        <v>400000</v>
      </c>
      <c r="H414" s="85">
        <f>IF('[1]miasto2004'!H689&gt;0,'[1]miasto2004'!H689,"")</f>
        <v>400000</v>
      </c>
      <c r="I414" s="85">
        <f>IF('[1]miasto2004'!I689&gt;0,'[1]miasto2004'!I689,"")</f>
      </c>
      <c r="J414" s="85">
        <f>IF('[1]miasto2004'!J689&gt;0,'[1]miasto2004'!J689,"")</f>
      </c>
      <c r="K414" s="450">
        <f t="shared" si="70"/>
        <v>1</v>
      </c>
    </row>
    <row r="415" spans="1:11" s="5" customFormat="1" ht="13.5" customHeight="1">
      <c r="A415" s="42"/>
      <c r="B415" s="43"/>
      <c r="C415" s="92" t="s">
        <v>307</v>
      </c>
      <c r="D415" s="50">
        <v>4210</v>
      </c>
      <c r="E415" s="85">
        <v>30000</v>
      </c>
      <c r="F415" s="85"/>
      <c r="G415" s="85"/>
      <c r="H415" s="85"/>
      <c r="I415" s="85"/>
      <c r="J415" s="85"/>
      <c r="K415" s="450"/>
    </row>
    <row r="416" spans="1:11" s="5" customFormat="1" ht="15" customHeight="1">
      <c r="A416" s="42"/>
      <c r="B416" s="43"/>
      <c r="C416" s="92" t="s">
        <v>278</v>
      </c>
      <c r="D416" s="50">
        <v>4260</v>
      </c>
      <c r="E416" s="85">
        <f>IF('[1]miasto2004'!E691&gt;0,'[1]miasto2004'!E691,"")</f>
        <v>1164877</v>
      </c>
      <c r="F416" s="85">
        <f>IF('[1]miasto2004'!F691&gt;0,'[1]miasto2004'!F691,"")</f>
        <v>1250000</v>
      </c>
      <c r="G416" s="85">
        <f>IF('[1]miasto2004'!G691&gt;0,'[1]miasto2004'!G691,"")</f>
        <v>1250000</v>
      </c>
      <c r="H416" s="85">
        <f>IF('[1]miasto2004'!H691&gt;0,'[1]miasto2004'!H691,"")</f>
        <v>1250000</v>
      </c>
      <c r="I416" s="85"/>
      <c r="J416" s="85">
        <f>IF('[1]miasto2004'!J691&gt;0,'[1]miasto2004'!J691,"")</f>
      </c>
      <c r="K416" s="450">
        <f t="shared" si="70"/>
        <v>1.0730746679692362</v>
      </c>
    </row>
    <row r="417" spans="1:11" s="5" customFormat="1" ht="13.5" customHeight="1">
      <c r="A417" s="42"/>
      <c r="B417" s="64"/>
      <c r="C417" s="92" t="s">
        <v>432</v>
      </c>
      <c r="D417" s="50">
        <v>6050</v>
      </c>
      <c r="E417" s="85">
        <f>IF('[1]miasto2004'!E692&gt;0,'[1]miasto2004'!E692,"")</f>
        <v>144000</v>
      </c>
      <c r="F417" s="85">
        <f>IF('[1]miasto2004'!F692&gt;0,'[1]miasto2004'!F692,"")</f>
        <v>40000</v>
      </c>
      <c r="G417" s="85">
        <f>IF('[1]miasto2004'!G692&gt;0,'[1]miasto2004'!G692,"")</f>
        <v>40000</v>
      </c>
      <c r="H417" s="85">
        <f>IF('[1]miasto2004'!H692&gt;0,'[1]miasto2004'!H692,"")</f>
        <v>40000</v>
      </c>
      <c r="I417" s="85">
        <f>IF('[1]miasto2004'!I692&gt;0,'[1]miasto2004'!I692,"")</f>
      </c>
      <c r="J417" s="85">
        <f>IF('[1]miasto2004'!J692&gt;0,'[1]miasto2004'!J692,"")</f>
      </c>
      <c r="K417" s="450">
        <f t="shared" si="70"/>
        <v>0.2777777777777778</v>
      </c>
    </row>
    <row r="418" spans="1:11" s="5" customFormat="1" ht="18" customHeight="1">
      <c r="A418" s="42"/>
      <c r="B418" s="86" t="s">
        <v>426</v>
      </c>
      <c r="C418" s="91" t="s">
        <v>429</v>
      </c>
      <c r="D418" s="40"/>
      <c r="E418" s="157">
        <f aca="true" t="shared" si="82" ref="E418:J418">IF(SUM(E419:E420)&gt;0,SUM(E419:E420),"")</f>
        <v>10000</v>
      </c>
      <c r="F418" s="157">
        <f t="shared" si="82"/>
        <v>10000</v>
      </c>
      <c r="G418" s="157">
        <f t="shared" si="82"/>
        <v>10000</v>
      </c>
      <c r="H418" s="157">
        <f t="shared" si="82"/>
        <v>10000</v>
      </c>
      <c r="I418" s="157">
        <f t="shared" si="82"/>
      </c>
      <c r="J418" s="157">
        <f t="shared" si="82"/>
      </c>
      <c r="K418" s="450">
        <f t="shared" si="70"/>
        <v>1</v>
      </c>
    </row>
    <row r="419" spans="1:11" s="5" customFormat="1" ht="13.5" customHeight="1">
      <c r="A419" s="42"/>
      <c r="B419" s="43"/>
      <c r="C419" s="92" t="s">
        <v>307</v>
      </c>
      <c r="D419" s="50">
        <v>4210</v>
      </c>
      <c r="E419" s="85">
        <f>IF('[1]miasto2004'!E694&gt;0,'[1]miasto2004'!E694,"")</f>
        <v>5379</v>
      </c>
      <c r="F419" s="85">
        <f>IF('[1]miasto2004'!F694&gt;0,'[1]miasto2004'!F694,"")</f>
        <v>10000</v>
      </c>
      <c r="G419" s="85">
        <f>IF('[1]miasto2004'!G694&gt;0,'[1]miasto2004'!G694,"")</f>
        <v>10000</v>
      </c>
      <c r="H419" s="85">
        <f>IF('[1]miasto2004'!H694&gt;0,'[1]miasto2004'!H694,"")</f>
        <v>10000</v>
      </c>
      <c r="I419" s="85">
        <f>IF('[1]miasto2004'!I694&gt;0,'[1]miasto2004'!I694,"")</f>
      </c>
      <c r="J419" s="85">
        <f>IF('[1]miasto2004'!J694&gt;0,'[1]miasto2004'!J694,"")</f>
      </c>
      <c r="K419" s="450">
        <f t="shared" si="70"/>
        <v>1.8590816136828408</v>
      </c>
    </row>
    <row r="420" spans="1:11" s="5" customFormat="1" ht="13.5" customHeight="1">
      <c r="A420" s="42"/>
      <c r="B420" s="64"/>
      <c r="C420" s="92" t="s">
        <v>280</v>
      </c>
      <c r="D420" s="50">
        <v>4300</v>
      </c>
      <c r="E420" s="85">
        <f>IF('[1]miasto2004'!E695&gt;0,'[1]miasto2004'!E695,"")</f>
        <v>4621</v>
      </c>
      <c r="F420" s="85">
        <f>IF('[1]miasto2004'!F695&gt;0,'[1]miasto2004'!F695,"")</f>
      </c>
      <c r="G420" s="85">
        <f>IF('[1]miasto2004'!G695&gt;0,'[1]miasto2004'!G695,"")</f>
      </c>
      <c r="H420" s="85">
        <f>IF('[1]miasto2004'!H695&gt;0,'[1]miasto2004'!H695,"")</f>
      </c>
      <c r="I420" s="85">
        <f>IF('[1]miasto2004'!I695&gt;0,'[1]miasto2004'!I695,"")</f>
      </c>
      <c r="J420" s="85">
        <f>IF('[1]miasto2004'!J695&gt;0,'[1]miasto2004'!J695,"")</f>
      </c>
      <c r="K420" s="450">
        <f t="shared" si="70"/>
      </c>
    </row>
    <row r="421" spans="1:11" s="9" customFormat="1" ht="20.25" customHeight="1">
      <c r="A421" s="48"/>
      <c r="B421" s="38">
        <v>90095</v>
      </c>
      <c r="C421" s="91" t="s">
        <v>285</v>
      </c>
      <c r="D421" s="40"/>
      <c r="E421" s="41">
        <f aca="true" t="shared" si="83" ref="E421:J421">IF(SUM(E422:E424,E428:E431)&gt;0,SUM(E422:E424,E428:E431),"")</f>
        <v>217700</v>
      </c>
      <c r="F421" s="41">
        <f t="shared" si="83"/>
        <v>968405</v>
      </c>
      <c r="G421" s="41">
        <f t="shared" si="83"/>
        <v>791441</v>
      </c>
      <c r="H421" s="41">
        <f t="shared" si="83"/>
        <v>791441</v>
      </c>
      <c r="I421" s="41">
        <f t="shared" si="83"/>
      </c>
      <c r="J421" s="41">
        <f t="shared" si="83"/>
      </c>
      <c r="K421" s="450">
        <f t="shared" si="70"/>
        <v>3.635466237942122</v>
      </c>
    </row>
    <row r="422" spans="1:11" s="5" customFormat="1" ht="15" customHeight="1">
      <c r="A422" s="42"/>
      <c r="B422" s="43"/>
      <c r="C422" s="92" t="s">
        <v>371</v>
      </c>
      <c r="D422" s="50">
        <v>4100</v>
      </c>
      <c r="E422" s="85">
        <f>IF('[1]miasto2004'!E697&gt;0,'[1]miasto2004'!E697,"")</f>
        <v>125000</v>
      </c>
      <c r="F422" s="85">
        <f>IF('[1]miasto2004'!F697&gt;0,'[1]miasto2004'!F697,"")</f>
        <v>130000</v>
      </c>
      <c r="G422" s="85">
        <f>IF('[1]miasto2004'!G697&gt;0,'[1]miasto2004'!G697,"")</f>
        <v>130000</v>
      </c>
      <c r="H422" s="85">
        <f>IF('[1]miasto2004'!H697&gt;0,'[1]miasto2004'!H697,"")</f>
        <v>130000</v>
      </c>
      <c r="I422" s="85">
        <f>IF('[1]miasto2004'!I697&gt;0,'[1]miasto2004'!I697,"")</f>
      </c>
      <c r="J422" s="85">
        <f>IF('[1]miasto2004'!J697&gt;0,'[1]miasto2004'!J697,"")</f>
      </c>
      <c r="K422" s="450">
        <f t="shared" si="70"/>
        <v>1.04</v>
      </c>
    </row>
    <row r="423" spans="1:11" s="5" customFormat="1" ht="13.5" customHeight="1">
      <c r="A423" s="42"/>
      <c r="B423" s="43"/>
      <c r="C423" s="92" t="s">
        <v>372</v>
      </c>
      <c r="D423" s="50">
        <v>4260</v>
      </c>
      <c r="E423" s="85">
        <f>IF('[1]miasto2004'!E698&gt;0,'[1]miasto2004'!E698,"")</f>
        <v>5000</v>
      </c>
      <c r="F423" s="85">
        <f>IF('[1]miasto2004'!F698&gt;0,'[1]miasto2004'!F698,"")</f>
        <v>5000</v>
      </c>
      <c r="G423" s="85">
        <f>IF('[1]miasto2004'!G698&gt;0,'[1]miasto2004'!G698,"")</f>
        <v>5000</v>
      </c>
      <c r="H423" s="85">
        <f>IF('[1]miasto2004'!H698&gt;0,'[1]miasto2004'!H698,"")</f>
        <v>5000</v>
      </c>
      <c r="I423" s="85">
        <f>IF('[1]miasto2004'!I698&gt;0,'[1]miasto2004'!I698,"")</f>
      </c>
      <c r="J423" s="85">
        <f>IF('[1]miasto2004'!J698&gt;0,'[1]miasto2004'!J698,"")</f>
      </c>
      <c r="K423" s="450">
        <f t="shared" si="70"/>
        <v>1</v>
      </c>
    </row>
    <row r="424" spans="1:11" s="11" customFormat="1" ht="13.5" customHeight="1">
      <c r="A424" s="42"/>
      <c r="B424" s="43"/>
      <c r="C424" s="92" t="s">
        <v>280</v>
      </c>
      <c r="D424" s="83">
        <v>4300</v>
      </c>
      <c r="E424" s="66">
        <f aca="true" t="shared" si="84" ref="E424:J424">IF(SUM(E425:E427)&gt;0,SUM(E425:E427),"")</f>
        <v>25200</v>
      </c>
      <c r="F424" s="66">
        <f t="shared" si="84"/>
        <v>24000</v>
      </c>
      <c r="G424" s="66">
        <f t="shared" si="84"/>
        <v>24000</v>
      </c>
      <c r="H424" s="66">
        <f t="shared" si="84"/>
        <v>24000</v>
      </c>
      <c r="I424" s="66">
        <f t="shared" si="84"/>
      </c>
      <c r="J424" s="66">
        <f t="shared" si="84"/>
      </c>
      <c r="K424" s="450">
        <f t="shared" si="70"/>
        <v>0.9523809523809523</v>
      </c>
    </row>
    <row r="425" spans="1:11" s="5" customFormat="1" ht="12.75">
      <c r="A425" s="42"/>
      <c r="B425" s="43"/>
      <c r="C425" s="101" t="s">
        <v>373</v>
      </c>
      <c r="D425" s="68"/>
      <c r="E425" s="85">
        <f>IF('[1]miasto2004'!E700&gt;0,'[1]miasto2004'!E700,"")</f>
        <v>21200</v>
      </c>
      <c r="F425" s="85">
        <f>IF('[1]miasto2004'!F700&gt;0,'[1]miasto2004'!F700,"")</f>
        <v>20000</v>
      </c>
      <c r="G425" s="85">
        <f>IF('[1]miasto2004'!G700&gt;0,'[1]miasto2004'!G700,"")</f>
        <v>20000</v>
      </c>
      <c r="H425" s="85">
        <f>IF('[1]miasto2004'!H700&gt;0,'[1]miasto2004'!H700,"")</f>
        <v>20000</v>
      </c>
      <c r="I425" s="85"/>
      <c r="J425" s="85"/>
      <c r="K425" s="450">
        <f t="shared" si="70"/>
        <v>0.9433962264150944</v>
      </c>
    </row>
    <row r="426" spans="1:11" s="5" customFormat="1" ht="12.75">
      <c r="A426" s="42"/>
      <c r="B426" s="43"/>
      <c r="C426" s="101"/>
      <c r="D426" s="68"/>
      <c r="E426" s="85">
        <f>IF('[1]miasto2004'!E701&gt;0,'[1]miasto2004'!E701,"")</f>
      </c>
      <c r="F426" s="85">
        <f>IF('[1]miasto2004'!F701&gt;0,'[1]miasto2004'!F701,"")</f>
      </c>
      <c r="G426" s="85">
        <f>IF('[1]miasto2004'!G701&gt;0,'[1]miasto2004'!G701,"")</f>
      </c>
      <c r="H426" s="85">
        <f>IF('[1]miasto2004'!H701&gt;0,'[1]miasto2004'!H701,"")</f>
      </c>
      <c r="I426" s="85">
        <f>IF('[1]miasto2004'!I700&gt;0,'[1]miasto2004'!I700,"")</f>
      </c>
      <c r="J426" s="85">
        <f>IF('[1]miasto2004'!J700&gt;0,'[1]miasto2004'!J700,"")</f>
      </c>
      <c r="K426" s="450">
        <f t="shared" si="70"/>
      </c>
    </row>
    <row r="427" spans="1:11" s="5" customFormat="1" ht="12.75">
      <c r="A427" s="42"/>
      <c r="B427" s="43"/>
      <c r="C427" s="113" t="s">
        <v>374</v>
      </c>
      <c r="D427" s="68"/>
      <c r="E427" s="85">
        <f>IF('[1]miasto2004'!E702&gt;0,'[1]miasto2004'!E702,"")</f>
        <v>4000</v>
      </c>
      <c r="F427" s="85">
        <f>IF('[1]miasto2004'!F702&gt;0,'[1]miasto2004'!F702,"")</f>
        <v>4000</v>
      </c>
      <c r="G427" s="85">
        <f>IF('[1]miasto2004'!G702&gt;0,'[1]miasto2004'!G702,"")</f>
        <v>4000</v>
      </c>
      <c r="H427" s="85">
        <f>IF('[1]miasto2004'!H702&gt;0,'[1]miasto2004'!H702,"")</f>
        <v>4000</v>
      </c>
      <c r="I427" s="85">
        <f>IF('[1]miasto2004'!I701&gt;0,'[1]miasto2004'!I701,"")</f>
      </c>
      <c r="J427" s="85">
        <f>IF('[1]miasto2004'!J701&gt;0,'[1]miasto2004'!J701,"")</f>
      </c>
      <c r="K427" s="450">
        <f t="shared" si="70"/>
        <v>1</v>
      </c>
    </row>
    <row r="428" spans="1:11" s="5" customFormat="1" ht="24">
      <c r="A428" s="42"/>
      <c r="B428" s="43"/>
      <c r="C428" s="49" t="s">
        <v>62</v>
      </c>
      <c r="D428" s="117">
        <v>8070</v>
      </c>
      <c r="E428" s="85">
        <f>IF('[1]miasto2004'!E703&gt;0,'[1]miasto2004'!E703,"")</f>
      </c>
      <c r="F428" s="85">
        <f>IF('[1]miasto2004'!F703&gt;0,'[1]miasto2004'!F703,"")</f>
        <v>8905</v>
      </c>
      <c r="G428" s="85">
        <f>IF('[1]miasto2004'!G703&gt;0,'[1]miasto2004'!G703,"")</f>
        <v>8905</v>
      </c>
      <c r="H428" s="85">
        <f>IF('[1]miasto2004'!H703&gt;0,'[1]miasto2004'!H703,"")</f>
        <v>8905</v>
      </c>
      <c r="I428" s="85">
        <f>IF('[1]miasto2004'!I702&gt;0,'[1]miasto2004'!I702,"")</f>
      </c>
      <c r="J428" s="85">
        <f>IF('[1]miasto2004'!J702&gt;0,'[1]miasto2004'!J702,"")</f>
      </c>
      <c r="K428" s="450">
        <f t="shared" si="70"/>
      </c>
    </row>
    <row r="429" spans="1:11" s="5" customFormat="1" ht="27" customHeight="1">
      <c r="A429" s="42"/>
      <c r="B429" s="139"/>
      <c r="C429" s="49" t="s">
        <v>503</v>
      </c>
      <c r="D429" s="50">
        <v>4300</v>
      </c>
      <c r="E429" s="85">
        <f>IF('[1]miasto2004'!E704&gt;0,'[1]miasto2004'!E704,"")</f>
        <v>2500</v>
      </c>
      <c r="F429" s="85">
        <f>IF('[1]miasto2004'!F704&gt;0,'[1]miasto2004'!F704,"")</f>
        <v>3500</v>
      </c>
      <c r="G429" s="85">
        <f>IF('[1]miasto2004'!G704&gt;0,'[1]miasto2004'!G704,"")</f>
        <v>3500</v>
      </c>
      <c r="H429" s="85">
        <f>IF('[1]miasto2004'!H704&gt;0,'[1]miasto2004'!H704,"")</f>
        <v>3500</v>
      </c>
      <c r="I429" s="85">
        <f>IF('[1]miasto2004'!I704&gt;0,'[1]miasto2004'!I704,"")</f>
      </c>
      <c r="J429" s="85">
        <f>IF('[1]miasto2004'!J704&gt;0,'[1]miasto2004'!J704,"")</f>
      </c>
      <c r="K429" s="450">
        <f t="shared" si="70"/>
        <v>1.4</v>
      </c>
    </row>
    <row r="430" spans="1:11" s="5" customFormat="1" ht="12.75">
      <c r="A430" s="42"/>
      <c r="B430" s="43"/>
      <c r="C430" s="92" t="s">
        <v>18</v>
      </c>
      <c r="D430" s="50">
        <v>4430</v>
      </c>
      <c r="E430" s="85">
        <f>IF('[1]miasto2004'!E705&gt;0,'[1]miasto2004'!E705,"")</f>
      </c>
      <c r="F430" s="85">
        <f>IF('[1]miasto2004'!F705&gt;0,'[1]miasto2004'!F705,"")</f>
        <v>200000</v>
      </c>
      <c r="G430" s="85">
        <f>IF('[1]miasto2004'!G705&gt;0,'[1]miasto2004'!G705,"")</f>
        <v>200000</v>
      </c>
      <c r="H430" s="85">
        <f>IF('[1]miasto2004'!H705&gt;0,'[1]miasto2004'!H705,"")</f>
        <v>200000</v>
      </c>
      <c r="I430" s="85">
        <f>IF('[1]miasto2004'!I705&gt;0,'[1]miasto2004'!I705,"")</f>
      </c>
      <c r="J430" s="85">
        <f>IF('[1]miasto2004'!J705&gt;0,'[1]miasto2004'!J705,"")</f>
      </c>
      <c r="K430" s="450">
        <f t="shared" si="70"/>
      </c>
    </row>
    <row r="431" spans="1:11" s="11" customFormat="1" ht="13.5" customHeight="1">
      <c r="A431" s="42"/>
      <c r="B431" s="43"/>
      <c r="C431" s="92" t="s">
        <v>292</v>
      </c>
      <c r="D431" s="83">
        <v>6050</v>
      </c>
      <c r="E431" s="66">
        <f aca="true" t="shared" si="85" ref="E431:J431">IF(SUM(E432:E434)&gt;0,SUM(E432:E434),"")</f>
        <v>60000</v>
      </c>
      <c r="F431" s="66">
        <f t="shared" si="85"/>
        <v>597000</v>
      </c>
      <c r="G431" s="66">
        <f t="shared" si="85"/>
        <v>420036</v>
      </c>
      <c r="H431" s="66">
        <f t="shared" si="85"/>
        <v>420036</v>
      </c>
      <c r="I431" s="66">
        <f t="shared" si="85"/>
      </c>
      <c r="J431" s="66">
        <f t="shared" si="85"/>
      </c>
      <c r="K431" s="450">
        <f t="shared" si="70"/>
        <v>7.0006</v>
      </c>
    </row>
    <row r="432" spans="1:11" s="5" customFormat="1" ht="12.75">
      <c r="A432" s="42"/>
      <c r="B432" s="43"/>
      <c r="C432" s="76" t="s">
        <v>453</v>
      </c>
      <c r="D432" s="68"/>
      <c r="E432" s="85">
        <f>IF('[1]miasto2004'!E707&gt;0,'[1]miasto2004'!E707,"")</f>
        <v>20000</v>
      </c>
      <c r="F432" s="85">
        <f>IF('[1]miasto2004'!F707&gt;0,'[1]miasto2004'!F707,"")</f>
      </c>
      <c r="G432" s="85">
        <f>IF('[1]miasto2004'!G707&gt;0,'[1]miasto2004'!G707,"")</f>
      </c>
      <c r="H432" s="85">
        <f>IF('[1]miasto2004'!H707&gt;0,'[1]miasto2004'!H707,"")</f>
      </c>
      <c r="I432" s="85">
        <f>IF('[1]miasto2004'!I707&gt;0,'[1]miasto2004'!I707,"")</f>
      </c>
      <c r="J432" s="85">
        <f>IF('[1]miasto2004'!J707&gt;0,'[1]miasto2004'!J707,"")</f>
      </c>
      <c r="K432" s="450">
        <f t="shared" si="70"/>
      </c>
    </row>
    <row r="433" spans="1:11" s="5" customFormat="1" ht="12.75">
      <c r="A433" s="42"/>
      <c r="B433" s="43"/>
      <c r="C433" s="101" t="s">
        <v>441</v>
      </c>
      <c r="D433" s="68"/>
      <c r="E433" s="85">
        <f>IF('[1]miasto2004'!E708&gt;0,'[1]miasto2004'!E708,"")</f>
        <v>40000</v>
      </c>
      <c r="F433" s="85">
        <f>IF('[1]miasto2004'!F708&gt;0,'[1]miasto2004'!F708,"")</f>
      </c>
      <c r="G433" s="85">
        <f>IF('[1]miasto2004'!G708&gt;0,'[1]miasto2004'!G708,"")</f>
      </c>
      <c r="H433" s="85">
        <f>IF('[1]miasto2004'!H708&gt;0,'[1]miasto2004'!H708,"")</f>
      </c>
      <c r="I433" s="85">
        <f>IF('[1]miasto2004'!I708&gt;0,'[1]miasto2004'!I708,"")</f>
      </c>
      <c r="J433" s="85">
        <f>IF('[1]miasto2004'!J708&gt;0,'[1]miasto2004'!J708,"")</f>
      </c>
      <c r="K433" s="450">
        <f t="shared" si="70"/>
      </c>
    </row>
    <row r="434" spans="1:11" s="5" customFormat="1" ht="13.5" thickBot="1">
      <c r="A434" s="42"/>
      <c r="B434" s="43"/>
      <c r="C434" s="390" t="s">
        <v>147</v>
      </c>
      <c r="D434" s="68"/>
      <c r="E434" s="85">
        <f>IF('[1]miasto2004'!E709&gt;0,'[1]miasto2004'!E709,"")</f>
      </c>
      <c r="F434" s="85">
        <f>IF('[1]miasto2004'!F709&gt;0,'[1]miasto2004'!F709,"")</f>
        <v>597000</v>
      </c>
      <c r="G434" s="85">
        <f>IF('[1]miasto2004'!G709&gt;0,'[1]miasto2004'!G709,"")</f>
        <v>420036</v>
      </c>
      <c r="H434" s="85">
        <f>IF('[1]miasto2004'!H709&gt;0,'[1]miasto2004'!H709,"")</f>
        <v>420036</v>
      </c>
      <c r="I434" s="85"/>
      <c r="J434" s="85"/>
      <c r="K434" s="450"/>
    </row>
    <row r="435" spans="1:11" s="13" customFormat="1" ht="45" customHeight="1">
      <c r="A435" s="59">
        <v>921</v>
      </c>
      <c r="B435" s="60"/>
      <c r="C435" s="96" t="s">
        <v>375</v>
      </c>
      <c r="D435" s="62"/>
      <c r="E435" s="63">
        <f aca="true" t="shared" si="86" ref="E435:J435">IF(SUM(E436,E440,E442)&gt;0,SUM(E436,E799,E440,E442),"")</f>
        <v>911100</v>
      </c>
      <c r="F435" s="63">
        <f t="shared" si="86"/>
        <v>1304400</v>
      </c>
      <c r="G435" s="63">
        <f t="shared" si="86"/>
        <v>1024200</v>
      </c>
      <c r="H435" s="63">
        <f t="shared" si="86"/>
        <v>23000</v>
      </c>
      <c r="I435" s="63">
        <f t="shared" si="86"/>
        <v>1001200</v>
      </c>
      <c r="J435" s="63">
        <f t="shared" si="86"/>
      </c>
      <c r="K435" s="450">
        <f t="shared" si="70"/>
        <v>1.124135660190978</v>
      </c>
    </row>
    <row r="436" spans="1:11" s="9" customFormat="1" ht="16.5" customHeight="1">
      <c r="A436" s="48"/>
      <c r="B436" s="38">
        <v>92109</v>
      </c>
      <c r="C436" s="91" t="s">
        <v>378</v>
      </c>
      <c r="D436" s="40"/>
      <c r="E436" s="41">
        <f aca="true" t="shared" si="87" ref="E436:J436">IF(SUM(E437:E439)&gt;0,SUM(E437:E439),"")</f>
        <v>835000</v>
      </c>
      <c r="F436" s="41">
        <f t="shared" si="87"/>
        <v>1041700</v>
      </c>
      <c r="G436" s="41">
        <f t="shared" si="87"/>
        <v>941700</v>
      </c>
      <c r="H436" s="41">
        <f t="shared" si="87"/>
      </c>
      <c r="I436" s="41">
        <f t="shared" si="87"/>
        <v>941700</v>
      </c>
      <c r="J436" s="41">
        <f t="shared" si="87"/>
      </c>
      <c r="K436" s="450">
        <f t="shared" si="70"/>
        <v>1.1277844311377245</v>
      </c>
    </row>
    <row r="437" spans="1:11" s="5" customFormat="1" ht="12.75">
      <c r="A437" s="42"/>
      <c r="B437" s="43"/>
      <c r="C437" s="92" t="s">
        <v>376</v>
      </c>
      <c r="D437" s="50">
        <v>2550</v>
      </c>
      <c r="E437" s="85">
        <f>IF('[1]miasto2004'!E720&gt;0,'[1]miasto2004'!E720,"")</f>
        <v>835000</v>
      </c>
      <c r="F437" s="85">
        <f>IF('[1]miasto2004'!F720&gt;0,'[1]miasto2004'!F720,"")</f>
        <v>951700</v>
      </c>
      <c r="G437" s="85">
        <f>IF('[1]miasto2004'!G720&gt;0,'[1]miasto2004'!G720,"")</f>
        <v>851700</v>
      </c>
      <c r="H437" s="85">
        <f>IF('[1]miasto2004'!H720&gt;0,'[1]miasto2004'!H720,"")</f>
      </c>
      <c r="I437" s="85">
        <f>IF('[1]miasto2004'!I720&gt;0,'[1]miasto2004'!I720,"")</f>
        <v>851700</v>
      </c>
      <c r="J437" s="85">
        <f>IF('[1]miasto2004'!J720&gt;0,'[1]miasto2004'!J720,"")</f>
      </c>
      <c r="K437" s="450">
        <f t="shared" si="70"/>
        <v>1.02</v>
      </c>
    </row>
    <row r="438" spans="1:11" s="5" customFormat="1" ht="12.75">
      <c r="A438" s="42"/>
      <c r="B438" s="43"/>
      <c r="C438" s="92" t="s">
        <v>430</v>
      </c>
      <c r="D438" s="50">
        <v>6130</v>
      </c>
      <c r="E438" s="85">
        <f>IF('[1]miasto2004'!E721&gt;0,'[1]miasto2004'!E721,"")</f>
      </c>
      <c r="F438" s="85">
        <f>IF('[1]miasto2004'!F721&gt;0,'[1]miasto2004'!F721,"")</f>
        <v>90000</v>
      </c>
      <c r="G438" s="85">
        <f>IF('[1]miasto2004'!G721&gt;0,'[1]miasto2004'!G721,"")</f>
        <v>90000</v>
      </c>
      <c r="H438" s="85">
        <f>IF('[1]miasto2004'!H721&gt;0,'[1]miasto2004'!H721,"")</f>
      </c>
      <c r="I438" s="85">
        <f>IF('[1]miasto2004'!I721&gt;0,'[1]miasto2004'!I721,"")</f>
        <v>90000</v>
      </c>
      <c r="J438" s="85">
        <f>IF('[1]miasto2004'!J721&gt;0,'[1]miasto2004'!J721,"")</f>
      </c>
      <c r="K438" s="450">
        <f t="shared" si="70"/>
      </c>
    </row>
    <row r="439" spans="1:11" s="5" customFormat="1" ht="12.75">
      <c r="A439" s="42"/>
      <c r="B439" s="43"/>
      <c r="C439" s="92"/>
      <c r="D439" s="50"/>
      <c r="E439" s="85">
        <f>IF('[1]miasto2004'!E722&gt;0,'[1]miasto2004'!E722,"")</f>
      </c>
      <c r="F439" s="85">
        <f>IF('[1]miasto2004'!F722&gt;0,'[1]miasto2004'!F722,"")</f>
      </c>
      <c r="G439" s="85">
        <f>IF('[1]miasto2004'!G722&gt;0,'[1]miasto2004'!G722,"")</f>
      </c>
      <c r="H439" s="85">
        <f>IF('[1]miasto2004'!H722&gt;0,'[1]miasto2004'!H722,"")</f>
      </c>
      <c r="I439" s="85">
        <f>IF('[1]miasto2004'!I722&gt;0,'[1]miasto2004'!I722,"")</f>
      </c>
      <c r="J439" s="85">
        <f>IF('[1]miasto2004'!J722&gt;0,'[1]miasto2004'!J722,"")</f>
      </c>
      <c r="K439" s="450">
        <f aca="true" t="shared" si="88" ref="K439:K502">IF(AND(G439&lt;&gt;"",E439&lt;&gt;""),G439/E439,"")</f>
      </c>
    </row>
    <row r="440" spans="1:11" s="9" customFormat="1" ht="16.5" customHeight="1">
      <c r="A440" s="48"/>
      <c r="B440" s="38">
        <v>92120</v>
      </c>
      <c r="C440" s="91" t="s">
        <v>381</v>
      </c>
      <c r="D440" s="40"/>
      <c r="E440" s="41">
        <f aca="true" t="shared" si="89" ref="E440:J440">IF(SUM(E441:E441)&gt;0,SUM(E441:E441),"")</f>
        <v>20000</v>
      </c>
      <c r="F440" s="41">
        <f t="shared" si="89"/>
        <v>25000</v>
      </c>
      <c r="G440" s="41">
        <f t="shared" si="89"/>
        <v>25000</v>
      </c>
      <c r="H440" s="41">
        <f t="shared" si="89"/>
      </c>
      <c r="I440" s="41">
        <f t="shared" si="89"/>
        <v>25000</v>
      </c>
      <c r="J440" s="41">
        <f t="shared" si="89"/>
      </c>
      <c r="K440" s="450">
        <f t="shared" si="88"/>
        <v>1.25</v>
      </c>
    </row>
    <row r="441" spans="1:11" s="6" customFormat="1" ht="36">
      <c r="A441" s="97"/>
      <c r="B441" s="94"/>
      <c r="C441" s="49" t="s">
        <v>505</v>
      </c>
      <c r="D441" s="98">
        <v>6230</v>
      </c>
      <c r="E441" s="85">
        <f>IF('[1]miasto2004'!E731&gt;0,'[1]miasto2004'!E731,"")</f>
        <v>20000</v>
      </c>
      <c r="F441" s="85">
        <f>IF('[1]miasto2004'!F731&gt;0,'[1]miasto2004'!F731,"")</f>
        <v>25000</v>
      </c>
      <c r="G441" s="85">
        <f>IF('[1]miasto2004'!G731&gt;0,'[1]miasto2004'!G731,"")</f>
        <v>25000</v>
      </c>
      <c r="H441" s="85">
        <f>IF('[1]miasto2004'!H731&gt;0,'[1]miasto2004'!H731,"")</f>
      </c>
      <c r="I441" s="85">
        <f>IF('[1]miasto2004'!I731&gt;0,'[1]miasto2004'!I731,"")</f>
        <v>25000</v>
      </c>
      <c r="J441" s="85">
        <f>IF('[1]miasto2004'!J731&gt;0,'[1]miasto2004'!J731,"")</f>
      </c>
      <c r="K441" s="450">
        <f t="shared" si="88"/>
        <v>1.25</v>
      </c>
    </row>
    <row r="442" spans="1:11" s="9" customFormat="1" ht="16.5" customHeight="1">
      <c r="A442" s="48"/>
      <c r="B442" s="38">
        <v>92195</v>
      </c>
      <c r="C442" s="91" t="s">
        <v>285</v>
      </c>
      <c r="D442" s="40"/>
      <c r="E442" s="41">
        <f aca="true" t="shared" si="90" ref="E442:J442">IF(SUM(E443,E457:E460)&gt;0,SUM(E443,E457:E460),"")</f>
        <v>56100</v>
      </c>
      <c r="F442" s="41">
        <f t="shared" si="90"/>
        <v>237700</v>
      </c>
      <c r="G442" s="41">
        <f t="shared" si="90"/>
        <v>57500</v>
      </c>
      <c r="H442" s="41">
        <f t="shared" si="90"/>
        <v>23000</v>
      </c>
      <c r="I442" s="41">
        <f t="shared" si="90"/>
        <v>34500</v>
      </c>
      <c r="J442" s="41">
        <f t="shared" si="90"/>
      </c>
      <c r="K442" s="450">
        <f t="shared" si="88"/>
        <v>1.0249554367201426</v>
      </c>
    </row>
    <row r="443" spans="1:11" s="11" customFormat="1" ht="24">
      <c r="A443" s="42"/>
      <c r="B443" s="43"/>
      <c r="C443" s="49" t="s">
        <v>519</v>
      </c>
      <c r="D443" s="83">
        <v>2630</v>
      </c>
      <c r="E443" s="66">
        <f aca="true" t="shared" si="91" ref="E443:J443">IF(SUM(E444:E456)&gt;0,SUM(E444:E456),"")</f>
        <v>30300</v>
      </c>
      <c r="F443" s="66">
        <f t="shared" si="91"/>
        <v>82450</v>
      </c>
      <c r="G443" s="66">
        <f t="shared" si="91"/>
        <v>20500</v>
      </c>
      <c r="H443" s="66">
        <f t="shared" si="91"/>
      </c>
      <c r="I443" s="66">
        <f t="shared" si="91"/>
        <v>20500</v>
      </c>
      <c r="J443" s="66">
        <f t="shared" si="91"/>
      </c>
      <c r="K443" s="450">
        <f t="shared" si="88"/>
        <v>0.6765676567656765</v>
      </c>
    </row>
    <row r="444" spans="1:11" s="15" customFormat="1" ht="12.75">
      <c r="A444" s="42"/>
      <c r="B444" s="43"/>
      <c r="C444" s="100" t="s">
        <v>382</v>
      </c>
      <c r="D444" s="68"/>
      <c r="E444" s="85">
        <f>IF('[1]miasto2004'!E735&gt;0,'[1]miasto2004'!E735,"")</f>
        <v>6000</v>
      </c>
      <c r="F444" s="85">
        <f>IF('[1]miasto2004'!F735&gt;0,'[1]miasto2004'!F735,"")</f>
        <v>10000</v>
      </c>
      <c r="G444" s="85">
        <f>IF('[1]miasto2004'!G735&gt;0,'[1]miasto2004'!G735,"")</f>
        <v>2000</v>
      </c>
      <c r="H444" s="85">
        <f>IF('[1]miasto2004'!H735&gt;0,'[1]miasto2004'!H735,"")</f>
      </c>
      <c r="I444" s="85">
        <f>IF('[1]miasto2004'!I735&gt;0,'[1]miasto2004'!I735,"")</f>
        <v>2000</v>
      </c>
      <c r="J444" s="85">
        <f>IF('[1]miasto2004'!J735&gt;0,'[1]miasto2004'!J735,"")</f>
      </c>
      <c r="K444" s="450">
        <f t="shared" si="88"/>
        <v>0.3333333333333333</v>
      </c>
    </row>
    <row r="445" spans="1:11" s="15" customFormat="1" ht="12.75">
      <c r="A445" s="42"/>
      <c r="B445" s="43"/>
      <c r="C445" s="101" t="s">
        <v>383</v>
      </c>
      <c r="D445" s="68"/>
      <c r="E445" s="85">
        <f>IF('[1]miasto2004'!E736&gt;0,'[1]miasto2004'!E736,"")</f>
        <v>6000</v>
      </c>
      <c r="F445" s="85">
        <f>IF('[1]miasto2004'!F736&gt;0,'[1]miasto2004'!F736,"")</f>
        <v>21500</v>
      </c>
      <c r="G445" s="85">
        <f>IF('[1]miasto2004'!G736&gt;0,'[1]miasto2004'!G736,"")</f>
        <v>2000</v>
      </c>
      <c r="H445" s="85">
        <f>IF('[1]miasto2004'!H736&gt;0,'[1]miasto2004'!H736,"")</f>
      </c>
      <c r="I445" s="85">
        <f>IF('[1]miasto2004'!I736&gt;0,'[1]miasto2004'!I736,"")</f>
        <v>2000</v>
      </c>
      <c r="J445" s="85">
        <f>IF('[1]miasto2004'!J736&gt;0,'[1]miasto2004'!J736,"")</f>
      </c>
      <c r="K445" s="450">
        <f t="shared" si="88"/>
        <v>0.3333333333333333</v>
      </c>
    </row>
    <row r="446" spans="1:11" s="15" customFormat="1" ht="12.75">
      <c r="A446" s="42"/>
      <c r="B446" s="43"/>
      <c r="C446" s="101" t="s">
        <v>384</v>
      </c>
      <c r="D446" s="68"/>
      <c r="E446" s="85">
        <f>IF('[1]miasto2004'!E737&gt;0,'[1]miasto2004'!E737,"")</f>
        <v>2800</v>
      </c>
      <c r="F446" s="85">
        <f>IF('[1]miasto2004'!F737&gt;0,'[1]miasto2004'!F737,"")</f>
        <v>2600</v>
      </c>
      <c r="G446" s="85">
        <f>IF('[1]miasto2004'!G737&gt;0,'[1]miasto2004'!G737,"")</f>
        <v>2000</v>
      </c>
      <c r="H446" s="85">
        <f>IF('[1]miasto2004'!H737&gt;0,'[1]miasto2004'!H737,"")</f>
      </c>
      <c r="I446" s="85">
        <f>IF('[1]miasto2004'!I737&gt;0,'[1]miasto2004'!I737,"")</f>
        <v>2000</v>
      </c>
      <c r="J446" s="85">
        <f>IF('[1]miasto2004'!J737&gt;0,'[1]miasto2004'!J737,"")</f>
      </c>
      <c r="K446" s="450">
        <f t="shared" si="88"/>
        <v>0.7142857142857143</v>
      </c>
    </row>
    <row r="447" spans="1:11" s="15" customFormat="1" ht="12.75">
      <c r="A447" s="42"/>
      <c r="B447" s="43"/>
      <c r="C447" s="101" t="s">
        <v>445</v>
      </c>
      <c r="D447" s="68"/>
      <c r="E447" s="85">
        <f>IF('[1]miasto2004'!E738&gt;0,'[1]miasto2004'!E738,"")</f>
        <v>2500</v>
      </c>
      <c r="F447" s="85">
        <f>IF('[1]miasto2004'!F738&gt;0,'[1]miasto2004'!F738,"")</f>
        <v>3500</v>
      </c>
      <c r="G447" s="85">
        <f>IF('[1]miasto2004'!G738&gt;0,'[1]miasto2004'!G738,"")</f>
        <v>1000</v>
      </c>
      <c r="H447" s="85">
        <f>IF('[1]miasto2004'!H738&gt;0,'[1]miasto2004'!H738,"")</f>
      </c>
      <c r="I447" s="85">
        <f>IF('[1]miasto2004'!I738&gt;0,'[1]miasto2004'!I738,"")</f>
        <v>1000</v>
      </c>
      <c r="J447" s="85">
        <f>IF('[1]miasto2004'!J738&gt;0,'[1]miasto2004'!J738,"")</f>
      </c>
      <c r="K447" s="450">
        <f t="shared" si="88"/>
        <v>0.4</v>
      </c>
    </row>
    <row r="448" spans="1:11" s="15" customFormat="1" ht="12.75">
      <c r="A448" s="42"/>
      <c r="B448" s="43"/>
      <c r="C448" s="101" t="s">
        <v>446</v>
      </c>
      <c r="D448" s="68"/>
      <c r="E448" s="85">
        <f>IF('[1]miasto2004'!E739&gt;0,'[1]miasto2004'!E739,"")</f>
        <v>1000</v>
      </c>
      <c r="F448" s="85">
        <f>IF('[1]miasto2004'!F739&gt;0,'[1]miasto2004'!F739,"")</f>
        <v>8000</v>
      </c>
      <c r="G448" s="85">
        <f>IF('[1]miasto2004'!G739&gt;0,'[1]miasto2004'!G739,"")</f>
        <v>1000</v>
      </c>
      <c r="H448" s="85">
        <f>IF('[1]miasto2004'!H739&gt;0,'[1]miasto2004'!H739,"")</f>
      </c>
      <c r="I448" s="85">
        <f>IF('[1]miasto2004'!I739&gt;0,'[1]miasto2004'!I739,"")</f>
        <v>1000</v>
      </c>
      <c r="J448" s="85">
        <f>IF('[1]miasto2004'!J739&gt;0,'[1]miasto2004'!J739,"")</f>
      </c>
      <c r="K448" s="450">
        <f t="shared" si="88"/>
        <v>1</v>
      </c>
    </row>
    <row r="449" spans="1:11" s="15" customFormat="1" ht="12.75">
      <c r="A449" s="42"/>
      <c r="B449" s="43"/>
      <c r="C449" s="101" t="s">
        <v>385</v>
      </c>
      <c r="D449" s="68"/>
      <c r="E449" s="85">
        <f>IF('[1]miasto2004'!E740&gt;0,'[1]miasto2004'!E740,"")</f>
        <v>500</v>
      </c>
      <c r="F449" s="85">
        <f>IF('[1]miasto2004'!F740&gt;0,'[1]miasto2004'!F740,"")</f>
        <v>2000</v>
      </c>
      <c r="G449" s="85">
        <f>IF('[1]miasto2004'!G740&gt;0,'[1]miasto2004'!G740,"")</f>
        <v>500</v>
      </c>
      <c r="H449" s="85">
        <f>IF('[1]miasto2004'!H740&gt;0,'[1]miasto2004'!H740,"")</f>
      </c>
      <c r="I449" s="85">
        <f>IF('[1]miasto2004'!I740&gt;0,'[1]miasto2004'!I740,"")</f>
        <v>500</v>
      </c>
      <c r="J449" s="85">
        <f>IF('[1]miasto2004'!J740&gt;0,'[1]miasto2004'!J740,"")</f>
      </c>
      <c r="K449" s="450">
        <f t="shared" si="88"/>
        <v>1</v>
      </c>
    </row>
    <row r="450" spans="1:11" s="15" customFormat="1" ht="12.75">
      <c r="A450" s="42"/>
      <c r="B450" s="43"/>
      <c r="C450" s="101" t="s">
        <v>386</v>
      </c>
      <c r="D450" s="68"/>
      <c r="E450" s="85">
        <f>IF('[1]miasto2004'!E741&gt;0,'[1]miasto2004'!E741,"")</f>
        <v>3000</v>
      </c>
      <c r="F450" s="85">
        <f>IF('[1]miasto2004'!F741&gt;0,'[1]miasto2004'!F741,"")</f>
        <v>3000</v>
      </c>
      <c r="G450" s="85">
        <f>IF('[1]miasto2004'!G741&gt;0,'[1]miasto2004'!G741,"")</f>
        <v>3000</v>
      </c>
      <c r="H450" s="85">
        <f>IF('[1]miasto2004'!H741&gt;0,'[1]miasto2004'!H741,"")</f>
      </c>
      <c r="I450" s="85">
        <f>IF('[1]miasto2004'!I741&gt;0,'[1]miasto2004'!I741,"")</f>
        <v>3000</v>
      </c>
      <c r="J450" s="85">
        <f>IF('[1]miasto2004'!J741&gt;0,'[1]miasto2004'!J741,"")</f>
      </c>
      <c r="K450" s="450">
        <f t="shared" si="88"/>
        <v>1</v>
      </c>
    </row>
    <row r="451" spans="1:11" s="15" customFormat="1" ht="12.75">
      <c r="A451" s="42"/>
      <c r="B451" s="43"/>
      <c r="C451" s="135" t="s">
        <v>444</v>
      </c>
      <c r="D451" s="68"/>
      <c r="E451" s="85">
        <f>IF('[1]miasto2004'!E742&gt;0,'[1]miasto2004'!E742,"")</f>
        <v>3000</v>
      </c>
      <c r="F451" s="85">
        <f>IF('[1]miasto2004'!F742&gt;0,'[1]miasto2004'!F742,"")</f>
        <v>4000</v>
      </c>
      <c r="G451" s="85">
        <f>IF('[1]miasto2004'!G742&gt;0,'[1]miasto2004'!G742,"")</f>
        <v>3000</v>
      </c>
      <c r="H451" s="85">
        <f>IF('[1]miasto2004'!H742&gt;0,'[1]miasto2004'!H742,"")</f>
      </c>
      <c r="I451" s="85">
        <f>IF('[1]miasto2004'!I742&gt;0,'[1]miasto2004'!I742,"")</f>
        <v>3000</v>
      </c>
      <c r="J451" s="85">
        <f>IF('[1]miasto2004'!J742&gt;0,'[1]miasto2004'!J742,"")</f>
      </c>
      <c r="K451" s="450">
        <f t="shared" si="88"/>
        <v>1</v>
      </c>
    </row>
    <row r="452" spans="1:11" s="15" customFormat="1" ht="12.75">
      <c r="A452" s="42"/>
      <c r="B452" s="391"/>
      <c r="C452" s="390" t="s">
        <v>443</v>
      </c>
      <c r="D452" s="392"/>
      <c r="E452" s="85">
        <f>IF('[1]miasto2004'!E743&gt;0,'[1]miasto2004'!E743,"")</f>
        <v>2000</v>
      </c>
      <c r="F452" s="85">
        <f>IF('[1]miasto2004'!F743&gt;0,'[1]miasto2004'!F743,"")</f>
        <v>1000</v>
      </c>
      <c r="G452" s="85">
        <f>IF('[1]miasto2004'!G743&gt;0,'[1]miasto2004'!G743,"")</f>
        <v>1000</v>
      </c>
      <c r="H452" s="85"/>
      <c r="I452" s="85">
        <f>IF('[1]miasto2004'!I743&gt;0,'[1]miasto2004'!I743,"")</f>
        <v>1000</v>
      </c>
      <c r="J452" s="85"/>
      <c r="K452" s="450">
        <f t="shared" si="88"/>
        <v>0.5</v>
      </c>
    </row>
    <row r="453" spans="1:11" s="15" customFormat="1" ht="12.75">
      <c r="A453" s="42"/>
      <c r="B453" s="391"/>
      <c r="C453" s="390" t="s">
        <v>205</v>
      </c>
      <c r="D453" s="392"/>
      <c r="E453" s="85">
        <v>3500</v>
      </c>
      <c r="F453" s="85"/>
      <c r="G453" s="85"/>
      <c r="H453" s="85"/>
      <c r="I453" s="85"/>
      <c r="J453" s="85"/>
      <c r="K453" s="450">
        <f t="shared" si="88"/>
      </c>
    </row>
    <row r="454" spans="1:11" s="15" customFormat="1" ht="12.75">
      <c r="A454" s="42"/>
      <c r="B454" s="43"/>
      <c r="C454" s="390" t="s">
        <v>192</v>
      </c>
      <c r="D454" s="68"/>
      <c r="E454" s="85">
        <f>IF('[1]miasto2004'!E745&gt;0,'[1]miasto2004'!E745,"")</f>
      </c>
      <c r="F454" s="85">
        <f>IF('[1]miasto2004'!F745&gt;0,'[1]miasto2004'!F745,"")</f>
        <v>11000</v>
      </c>
      <c r="G454" s="85">
        <f>IF('[1]miasto2004'!G745&gt;0,'[1]miasto2004'!G745,"")</f>
        <v>2000</v>
      </c>
      <c r="H454" s="85"/>
      <c r="I454" s="85">
        <f>IF('[1]miasto2004'!I745&gt;0,'[1]miasto2004'!I745,"")</f>
        <v>2000</v>
      </c>
      <c r="J454" s="85"/>
      <c r="K454" s="450">
        <f t="shared" si="88"/>
      </c>
    </row>
    <row r="455" spans="1:11" s="15" customFormat="1" ht="12.75">
      <c r="A455" s="42"/>
      <c r="B455" s="43"/>
      <c r="C455" s="390" t="s">
        <v>193</v>
      </c>
      <c r="D455" s="68"/>
      <c r="E455" s="85">
        <f>IF('[1]miasto2004'!E746&gt;0,'[1]miasto2004'!E746,"")</f>
      </c>
      <c r="F455" s="85">
        <f>IF('[1]miasto2004'!F746&gt;0,'[1]miasto2004'!F746,"")</f>
        <v>7500</v>
      </c>
      <c r="G455" s="85">
        <f>IF('[1]miasto2004'!G746&gt;0,'[1]miasto2004'!G746,"")</f>
        <v>2000</v>
      </c>
      <c r="H455" s="85"/>
      <c r="I455" s="85">
        <f>IF('[1]miasto2004'!I746&gt;0,'[1]miasto2004'!I746,"")</f>
        <v>2000</v>
      </c>
      <c r="J455" s="85"/>
      <c r="K455" s="450">
        <f t="shared" si="88"/>
      </c>
    </row>
    <row r="456" spans="1:11" s="5" customFormat="1" ht="12.75">
      <c r="A456" s="42"/>
      <c r="B456" s="43"/>
      <c r="C456" s="390" t="s">
        <v>196</v>
      </c>
      <c r="D456" s="73"/>
      <c r="E456" s="85">
        <f>IF('[1]miasto2004'!E747&gt;0,'[1]miasto2004'!E747,"")</f>
      </c>
      <c r="F456" s="85">
        <f>IF('[1]miasto2004'!F747&gt;0,'[1]miasto2004'!F747,"")</f>
        <v>8350</v>
      </c>
      <c r="G456" s="85">
        <f>IF('[1]miasto2004'!G747&gt;0,'[1]miasto2004'!G747,"")</f>
        <v>1000</v>
      </c>
      <c r="H456" s="85"/>
      <c r="I456" s="85">
        <f>IF('[1]miasto2004'!I747&gt;0,'[1]miasto2004'!I747,"")</f>
        <v>1000</v>
      </c>
      <c r="J456" s="85"/>
      <c r="K456" s="450">
        <f t="shared" si="88"/>
      </c>
    </row>
    <row r="457" spans="1:11" s="5" customFormat="1" ht="12.75">
      <c r="A457" s="42"/>
      <c r="B457" s="43"/>
      <c r="C457" s="92" t="s">
        <v>500</v>
      </c>
      <c r="D457" s="50">
        <v>3020</v>
      </c>
      <c r="E457" s="85">
        <f>IF('[1]miasto2004'!E748&gt;0,'[1]miasto2004'!E748,"")</f>
        <v>5000</v>
      </c>
      <c r="F457" s="85">
        <f>IF('[1]miasto2004'!F748&gt;0,'[1]miasto2004'!F748,"")</f>
        <v>10000</v>
      </c>
      <c r="G457" s="85">
        <f>IF('[1]miasto2004'!G748&gt;0,'[1]miasto2004'!G748,"")</f>
        <v>10000</v>
      </c>
      <c r="H457" s="85">
        <f>IF('[1]miasto2004'!H748&gt;0,'[1]miasto2004'!H748,"")</f>
        <v>10000</v>
      </c>
      <c r="I457" s="85">
        <f>IF('[1]miasto2004'!I748&gt;0,'[1]miasto2004'!I748,"")</f>
      </c>
      <c r="J457" s="85">
        <f>IF('[1]miasto2004'!J748&gt;0,'[1]miasto2004'!J748,"")</f>
      </c>
      <c r="K457" s="450">
        <f t="shared" si="88"/>
        <v>2</v>
      </c>
    </row>
    <row r="458" spans="1:11" s="5" customFormat="1" ht="12.75">
      <c r="A458" s="42"/>
      <c r="B458" s="43"/>
      <c r="C458" s="92" t="s">
        <v>307</v>
      </c>
      <c r="D458" s="50">
        <v>4210</v>
      </c>
      <c r="E458" s="85">
        <f>IF('[1]miasto2004'!E749&gt;0,'[1]miasto2004'!E749,"")</f>
        <v>2800</v>
      </c>
      <c r="F458" s="85">
        <f>IF('[1]miasto2004'!F749&gt;0,'[1]miasto2004'!F749,"")</f>
        <v>3000</v>
      </c>
      <c r="G458" s="85">
        <f>IF('[1]miasto2004'!G749&gt;0,'[1]miasto2004'!G749,"")</f>
        <v>3000</v>
      </c>
      <c r="H458" s="85">
        <f>IF('[1]miasto2004'!H749&gt;0,'[1]miasto2004'!H749,"")</f>
        <v>3000</v>
      </c>
      <c r="I458" s="85">
        <f>IF('[1]miasto2004'!I749&gt;0,'[1]miasto2004'!I749,"")</f>
      </c>
      <c r="J458" s="85">
        <f>IF('[1]miasto2004'!J749&gt;0,'[1]miasto2004'!J749,"")</f>
      </c>
      <c r="K458" s="450">
        <f t="shared" si="88"/>
        <v>1.0714285714285714</v>
      </c>
    </row>
    <row r="459" spans="1:11" s="5" customFormat="1" ht="12.75">
      <c r="A459" s="42"/>
      <c r="B459" s="43"/>
      <c r="C459" s="92" t="s">
        <v>17</v>
      </c>
      <c r="D459" s="50">
        <v>4300</v>
      </c>
      <c r="E459" s="85">
        <f>IF('[1]miasto2004'!E750&gt;0,'[1]miasto2004'!E750,"")</f>
        <v>10000</v>
      </c>
      <c r="F459" s="85">
        <f>IF('[1]miasto2004'!F750&gt;0,'[1]miasto2004'!F750,"")</f>
        <v>10000</v>
      </c>
      <c r="G459" s="85">
        <f>IF('[1]miasto2004'!G750&gt;0,'[1]miasto2004'!G750,"")</f>
        <v>10000</v>
      </c>
      <c r="H459" s="85">
        <f>IF('[1]miasto2004'!H750&gt;0,'[1]miasto2004'!H750,"")</f>
        <v>10000</v>
      </c>
      <c r="I459" s="85">
        <f>IF('[1]miasto2004'!I750&gt;0,'[1]miasto2004'!I750,"")</f>
      </c>
      <c r="J459" s="85">
        <f>IF('[1]miasto2004'!J750&gt;0,'[1]miasto2004'!J750,"")</f>
      </c>
      <c r="K459" s="450">
        <f t="shared" si="88"/>
        <v>1</v>
      </c>
    </row>
    <row r="460" spans="1:11" s="5" customFormat="1" ht="48.75" thickBot="1">
      <c r="A460" s="42"/>
      <c r="B460" s="43"/>
      <c r="C460" s="49" t="s">
        <v>221</v>
      </c>
      <c r="D460" s="50">
        <v>2620</v>
      </c>
      <c r="E460" s="85">
        <f>IF('[1]miasto2004'!E751&gt;0,'[1]miasto2004'!E751,"")</f>
        <v>8000</v>
      </c>
      <c r="F460" s="85">
        <f>IF('[1]miasto2004'!F751&gt;0,'[1]miasto2004'!F751,"")</f>
        <v>132250</v>
      </c>
      <c r="G460" s="85">
        <f>IF('[1]miasto2004'!G751&gt;0,'[1]miasto2004'!G751,"")</f>
        <v>14000</v>
      </c>
      <c r="H460" s="85">
        <f>IF('[1]miasto2004'!H751&gt;0,'[1]miasto2004'!H751,"")</f>
      </c>
      <c r="I460" s="85">
        <f>IF('[1]miasto2004'!I751&gt;0,'[1]miasto2004'!I751,"")</f>
        <v>14000</v>
      </c>
      <c r="J460" s="85">
        <f>IF('[1]miasto2004'!J751&gt;0,'[1]miasto2004'!J751,"")</f>
      </c>
      <c r="K460" s="450">
        <f t="shared" si="88"/>
        <v>1.75</v>
      </c>
    </row>
    <row r="461" spans="1:11" s="13" customFormat="1" ht="24" customHeight="1">
      <c r="A461" s="59">
        <v>926</v>
      </c>
      <c r="B461" s="60"/>
      <c r="C461" s="96" t="s">
        <v>387</v>
      </c>
      <c r="D461" s="119"/>
      <c r="E461" s="63">
        <f aca="true" t="shared" si="92" ref="E461:J461">IF(SUM(E462,E494)&gt;0,SUM(E462,E494),"")</f>
        <v>353650</v>
      </c>
      <c r="F461" s="63">
        <f t="shared" si="92"/>
        <v>2196300</v>
      </c>
      <c r="G461" s="63">
        <f t="shared" si="92"/>
        <v>1840900</v>
      </c>
      <c r="H461" s="63">
        <f t="shared" si="92"/>
        <v>1451400</v>
      </c>
      <c r="I461" s="63">
        <f t="shared" si="92"/>
        <v>389500</v>
      </c>
      <c r="J461" s="63">
        <f t="shared" si="92"/>
      </c>
      <c r="K461" s="450">
        <f t="shared" si="88"/>
        <v>5.2054290965644</v>
      </c>
    </row>
    <row r="462" spans="1:11" s="9" customFormat="1" ht="18.75" customHeight="1">
      <c r="A462" s="48"/>
      <c r="B462" s="38">
        <v>92605</v>
      </c>
      <c r="C462" s="91" t="s">
        <v>78</v>
      </c>
      <c r="D462" s="40"/>
      <c r="E462" s="41">
        <f aca="true" t="shared" si="93" ref="E462:J462">IF(SUM(E463,E493:E493)&gt;0,SUM(E463,E493:E493),"")</f>
        <v>212000</v>
      </c>
      <c r="F462" s="41">
        <f t="shared" si="93"/>
        <v>480000</v>
      </c>
      <c r="G462" s="41">
        <f>IF(SUM(G463,G492:G493)&gt;0,SUM(G463,G492:G493),"")</f>
        <v>233000</v>
      </c>
      <c r="H462" s="41">
        <f t="shared" si="93"/>
      </c>
      <c r="I462" s="41">
        <f t="shared" si="93"/>
        <v>233000</v>
      </c>
      <c r="J462" s="41">
        <f t="shared" si="93"/>
      </c>
      <c r="K462" s="450">
        <f t="shared" si="88"/>
        <v>1.099056603773585</v>
      </c>
    </row>
    <row r="463" spans="1:11" s="11" customFormat="1" ht="24.75" customHeight="1">
      <c r="A463" s="42"/>
      <c r="B463" s="43"/>
      <c r="C463" s="49" t="s">
        <v>520</v>
      </c>
      <c r="D463" s="83">
        <v>2630</v>
      </c>
      <c r="E463" s="66">
        <f aca="true" t="shared" si="94" ref="E463:J463">IF(SUM(E464:E491),SUM(E464:E491),"")</f>
        <v>212000</v>
      </c>
      <c r="F463" s="66">
        <f t="shared" si="94"/>
        <v>480000</v>
      </c>
      <c r="G463" s="66">
        <f t="shared" si="94"/>
        <v>233000</v>
      </c>
      <c r="H463" s="66">
        <f t="shared" si="94"/>
      </c>
      <c r="I463" s="66">
        <f t="shared" si="94"/>
        <v>233000</v>
      </c>
      <c r="J463" s="66">
        <f t="shared" si="94"/>
      </c>
      <c r="K463" s="450">
        <f t="shared" si="88"/>
        <v>1.099056603773585</v>
      </c>
    </row>
    <row r="464" spans="1:11" s="5" customFormat="1" ht="14.25" customHeight="1">
      <c r="A464" s="42"/>
      <c r="B464" s="43"/>
      <c r="C464" s="100" t="s">
        <v>388</v>
      </c>
      <c r="D464" s="68"/>
      <c r="E464" s="85">
        <f>IF('[1]miasto2004'!E756&gt;0,'[1]miasto2004'!E756,"")</f>
        <v>20000</v>
      </c>
      <c r="F464" s="85">
        <f>IF('[1]miasto2004'!F756&gt;0,'[1]miasto2004'!F756,"")</f>
        <v>30200</v>
      </c>
      <c r="G464" s="85">
        <f>IF('[1]miasto2004'!G756&gt;0,'[1]miasto2004'!G756,"")</f>
        <v>30000</v>
      </c>
      <c r="H464" s="85">
        <f>IF('[1]miasto2004'!H756&gt;0,'[1]miasto2004'!H756,"")</f>
      </c>
      <c r="I464" s="85">
        <f>IF('[1]miasto2004'!I756&gt;0,'[1]miasto2004'!I756,"")</f>
        <v>30000</v>
      </c>
      <c r="J464" s="85">
        <f>IF('[1]miasto2004'!J756&gt;0,'[1]miasto2004'!J756,"")</f>
      </c>
      <c r="K464" s="450">
        <f t="shared" si="88"/>
        <v>1.5</v>
      </c>
    </row>
    <row r="465" spans="1:11" s="5" customFormat="1" ht="14.25" customHeight="1">
      <c r="A465" s="42"/>
      <c r="B465" s="43"/>
      <c r="C465" s="101" t="s">
        <v>389</v>
      </c>
      <c r="D465" s="68"/>
      <c r="E465" s="85">
        <f>IF('[1]miasto2004'!E757&gt;0,'[1]miasto2004'!E757,"")</f>
        <v>30000</v>
      </c>
      <c r="F465" s="85">
        <f>IF('[1]miasto2004'!F757&gt;0,'[1]miasto2004'!F757,"")</f>
        <v>50000</v>
      </c>
      <c r="G465" s="85">
        <f>IF('[1]miasto2004'!G757&gt;0,'[1]miasto2004'!G757,"")</f>
        <v>31500</v>
      </c>
      <c r="H465" s="85">
        <f>IF('[1]miasto2004'!H757&gt;0,'[1]miasto2004'!H757,"")</f>
      </c>
      <c r="I465" s="85">
        <f>IF('[1]miasto2004'!I757&gt;0,'[1]miasto2004'!I757,"")</f>
        <v>31500</v>
      </c>
      <c r="J465" s="85">
        <f>IF('[1]miasto2004'!J757&gt;0,'[1]miasto2004'!J757,"")</f>
      </c>
      <c r="K465" s="450">
        <f t="shared" si="88"/>
        <v>1.05</v>
      </c>
    </row>
    <row r="466" spans="1:11" s="5" customFormat="1" ht="14.25" customHeight="1">
      <c r="A466" s="42"/>
      <c r="B466" s="43"/>
      <c r="C466" s="101" t="s">
        <v>390</v>
      </c>
      <c r="D466" s="68"/>
      <c r="E466" s="85">
        <f>IF('[1]miasto2004'!E758&gt;0,'[1]miasto2004'!E758,"")</f>
        <v>11000</v>
      </c>
      <c r="F466" s="85">
        <f>IF('[1]miasto2004'!F758&gt;0,'[1]miasto2004'!F758,"")</f>
        <v>15000</v>
      </c>
      <c r="G466" s="85">
        <f>IF('[1]miasto2004'!G758&gt;0,'[1]miasto2004'!G758,"")</f>
        <v>11500</v>
      </c>
      <c r="H466" s="85">
        <f>IF('[1]miasto2004'!H758&gt;0,'[1]miasto2004'!H758,"")</f>
      </c>
      <c r="I466" s="85">
        <f>IF('[1]miasto2004'!I758&gt;0,'[1]miasto2004'!I758,"")</f>
        <v>11500</v>
      </c>
      <c r="J466" s="85">
        <f>IF('[1]miasto2004'!J758&gt;0,'[1]miasto2004'!J758,"")</f>
      </c>
      <c r="K466" s="450">
        <f t="shared" si="88"/>
        <v>1.0454545454545454</v>
      </c>
    </row>
    <row r="467" spans="1:11" s="5" customFormat="1" ht="14.25" customHeight="1">
      <c r="A467" s="42"/>
      <c r="B467" s="43"/>
      <c r="C467" s="101" t="s">
        <v>391</v>
      </c>
      <c r="D467" s="68"/>
      <c r="E467" s="85">
        <f>IF('[1]miasto2004'!E759&gt;0,'[1]miasto2004'!E759,"")</f>
        <v>6000</v>
      </c>
      <c r="F467" s="85">
        <f>IF('[1]miasto2004'!F759&gt;0,'[1]miasto2004'!F759,"")</f>
        <v>14400</v>
      </c>
      <c r="G467" s="85">
        <f>IF('[1]miasto2004'!G759&gt;0,'[1]miasto2004'!G759,"")</f>
        <v>6000</v>
      </c>
      <c r="H467" s="85">
        <f>IF('[1]miasto2004'!H759&gt;0,'[1]miasto2004'!H759,"")</f>
      </c>
      <c r="I467" s="85">
        <f>IF('[1]miasto2004'!I759&gt;0,'[1]miasto2004'!I759,"")</f>
        <v>6000</v>
      </c>
      <c r="J467" s="85">
        <f>IF('[1]miasto2004'!J759&gt;0,'[1]miasto2004'!J759,"")</f>
      </c>
      <c r="K467" s="450">
        <f t="shared" si="88"/>
        <v>1</v>
      </c>
    </row>
    <row r="468" spans="1:11" s="5" customFormat="1" ht="14.25" customHeight="1">
      <c r="A468" s="42"/>
      <c r="B468" s="43"/>
      <c r="C468" s="101" t="s">
        <v>392</v>
      </c>
      <c r="D468" s="68"/>
      <c r="E468" s="85">
        <f>IF('[1]miasto2004'!E760&gt;0,'[1]miasto2004'!E760,"")</f>
        <v>8000</v>
      </c>
      <c r="F468" s="85">
        <f>IF('[1]miasto2004'!F760&gt;0,'[1]miasto2004'!F760,"")</f>
        <v>19400</v>
      </c>
      <c r="G468" s="85">
        <f>IF('[1]miasto2004'!G760&gt;0,'[1]miasto2004'!G760,"")</f>
        <v>8000</v>
      </c>
      <c r="H468" s="85">
        <f>IF('[1]miasto2004'!H760&gt;0,'[1]miasto2004'!H760,"")</f>
      </c>
      <c r="I468" s="85">
        <f>IF('[1]miasto2004'!I760&gt;0,'[1]miasto2004'!I760,"")</f>
        <v>8000</v>
      </c>
      <c r="J468" s="85">
        <f>IF('[1]miasto2004'!J760&gt;0,'[1]miasto2004'!J760,"")</f>
      </c>
      <c r="K468" s="450">
        <f t="shared" si="88"/>
        <v>1</v>
      </c>
    </row>
    <row r="469" spans="1:11" s="5" customFormat="1" ht="14.25" customHeight="1">
      <c r="A469" s="42"/>
      <c r="B469" s="43"/>
      <c r="C469" s="101"/>
      <c r="D469" s="68"/>
      <c r="E469" s="85">
        <f>IF('[1]miasto2004'!E761&gt;0,'[1]miasto2004'!E761,"")</f>
      </c>
      <c r="F469" s="85">
        <f>IF('[1]miasto2004'!F761&gt;0,'[1]miasto2004'!F761,"")</f>
      </c>
      <c r="G469" s="85">
        <f>IF('[1]miasto2004'!G761&gt;0,'[1]miasto2004'!G761,"")</f>
      </c>
      <c r="H469" s="85">
        <f>IF('[1]miasto2004'!H761&gt;0,'[1]miasto2004'!H761,"")</f>
      </c>
      <c r="I469" s="85">
        <f>IF('[1]miasto2004'!I761&gt;0,'[1]miasto2004'!I761,"")</f>
      </c>
      <c r="J469" s="85">
        <f>IF('[1]miasto2004'!J761&gt;0,'[1]miasto2004'!J761,"")</f>
      </c>
      <c r="K469" s="450">
        <f t="shared" si="88"/>
      </c>
    </row>
    <row r="470" spans="1:11" s="5" customFormat="1" ht="14.25" customHeight="1">
      <c r="A470" s="42"/>
      <c r="B470" s="43"/>
      <c r="C470" s="101" t="s">
        <v>393</v>
      </c>
      <c r="D470" s="68"/>
      <c r="E470" s="85">
        <f>IF('[1]miasto2004'!E762&gt;0,'[1]miasto2004'!E762,"")</f>
        <v>14000</v>
      </c>
      <c r="F470" s="85">
        <f>IF('[1]miasto2004'!F762&gt;0,'[1]miasto2004'!F762,"")</f>
        <v>33000</v>
      </c>
      <c r="G470" s="85">
        <f>IF('[1]miasto2004'!G762&gt;0,'[1]miasto2004'!G762,"")</f>
        <v>14500</v>
      </c>
      <c r="H470" s="85">
        <f>IF('[1]miasto2004'!H762&gt;0,'[1]miasto2004'!H762,"")</f>
      </c>
      <c r="I470" s="85">
        <f>IF('[1]miasto2004'!I762&gt;0,'[1]miasto2004'!I762,"")</f>
        <v>14500</v>
      </c>
      <c r="J470" s="85">
        <f>IF('[1]miasto2004'!J762&gt;0,'[1]miasto2004'!J762,"")</f>
      </c>
      <c r="K470" s="450">
        <f t="shared" si="88"/>
        <v>1.0357142857142858</v>
      </c>
    </row>
    <row r="471" spans="1:11" s="5" customFormat="1" ht="14.25" customHeight="1">
      <c r="A471" s="42"/>
      <c r="B471" s="43"/>
      <c r="C471" s="101" t="s">
        <v>394</v>
      </c>
      <c r="D471" s="68"/>
      <c r="E471" s="85">
        <v>14000</v>
      </c>
      <c r="F471" s="85">
        <f>IF('[1]miasto2004'!F763&gt;0,'[1]miasto2004'!F763,"")</f>
        <v>40000</v>
      </c>
      <c r="G471" s="85">
        <f>IF('[1]miasto2004'!G763&gt;0,'[1]miasto2004'!G763,"")</f>
        <v>14500</v>
      </c>
      <c r="H471" s="85">
        <f>IF('[1]miasto2004'!H763&gt;0,'[1]miasto2004'!H763,"")</f>
      </c>
      <c r="I471" s="85">
        <f>IF('[1]miasto2004'!I763&gt;0,'[1]miasto2004'!I763,"")</f>
        <v>14500</v>
      </c>
      <c r="J471" s="85">
        <f>IF('[1]miasto2004'!J763&gt;0,'[1]miasto2004'!J763,"")</f>
      </c>
      <c r="K471" s="450">
        <f t="shared" si="88"/>
        <v>1.0357142857142858</v>
      </c>
    </row>
    <row r="472" spans="1:11" s="5" customFormat="1" ht="14.25" customHeight="1">
      <c r="A472" s="42"/>
      <c r="B472" s="43"/>
      <c r="C472" s="101" t="s">
        <v>395</v>
      </c>
      <c r="D472" s="68"/>
      <c r="E472" s="85">
        <f>IF('[1]miasto2004'!E764&gt;0,'[1]miasto2004'!E764,"")</f>
        <v>15000</v>
      </c>
      <c r="F472" s="85">
        <f>IF('[1]miasto2004'!F764&gt;0,'[1]miasto2004'!F764,"")</f>
        <v>40000</v>
      </c>
      <c r="G472" s="85">
        <f>IF('[1]miasto2004'!G764&gt;0,'[1]miasto2004'!G764,"")</f>
        <v>15500</v>
      </c>
      <c r="H472" s="85">
        <f>IF('[1]miasto2004'!H764&gt;0,'[1]miasto2004'!H764,"")</f>
      </c>
      <c r="I472" s="85">
        <f>IF('[1]miasto2004'!I764&gt;0,'[1]miasto2004'!I764,"")</f>
        <v>15500</v>
      </c>
      <c r="J472" s="85">
        <f>IF('[1]miasto2004'!J764&gt;0,'[1]miasto2004'!J764,"")</f>
      </c>
      <c r="K472" s="450">
        <f t="shared" si="88"/>
        <v>1.0333333333333334</v>
      </c>
    </row>
    <row r="473" spans="1:11" s="5" customFormat="1" ht="14.25" customHeight="1">
      <c r="A473" s="42"/>
      <c r="B473" s="43"/>
      <c r="C473" s="101" t="s">
        <v>396</v>
      </c>
      <c r="D473" s="68"/>
      <c r="E473" s="85">
        <f>IF('[1]miasto2004'!E765&gt;0,'[1]miasto2004'!E765,"")</f>
        <v>10000</v>
      </c>
      <c r="F473" s="85">
        <f>IF('[1]miasto2004'!F765&gt;0,'[1]miasto2004'!F765,"")</f>
        <v>30000</v>
      </c>
      <c r="G473" s="85">
        <f>IF('[1]miasto2004'!G765&gt;0,'[1]miasto2004'!G765,"")</f>
        <v>11000</v>
      </c>
      <c r="H473" s="85">
        <f>IF('[1]miasto2004'!H765&gt;0,'[1]miasto2004'!H765,"")</f>
      </c>
      <c r="I473" s="85">
        <f>IF('[1]miasto2004'!I765&gt;0,'[1]miasto2004'!I765,"")</f>
        <v>11000</v>
      </c>
      <c r="J473" s="85">
        <f>IF('[1]miasto2004'!J765&gt;0,'[1]miasto2004'!J765,"")</f>
      </c>
      <c r="K473" s="450">
        <f t="shared" si="88"/>
        <v>1.1</v>
      </c>
    </row>
    <row r="474" spans="1:11" s="5" customFormat="1" ht="14.25" customHeight="1">
      <c r="A474" s="42"/>
      <c r="B474" s="43"/>
      <c r="C474" s="101"/>
      <c r="D474" s="68"/>
      <c r="E474" s="85">
        <f>IF('[1]miasto2004'!E766&gt;0,'[1]miasto2004'!E766,"")</f>
      </c>
      <c r="F474" s="85">
        <f>IF('[1]miasto2004'!F766&gt;0,'[1]miasto2004'!F766,"")</f>
      </c>
      <c r="G474" s="85">
        <f>IF('[1]miasto2004'!G766&gt;0,'[1]miasto2004'!G766,"")</f>
      </c>
      <c r="H474" s="85">
        <f>IF('[1]miasto2004'!H766&gt;0,'[1]miasto2004'!H766,"")</f>
      </c>
      <c r="I474" s="85">
        <f>IF('[1]miasto2004'!I766&gt;0,'[1]miasto2004'!I766,"")</f>
      </c>
      <c r="J474" s="85">
        <f>IF('[1]miasto2004'!J766&gt;0,'[1]miasto2004'!J766,"")</f>
      </c>
      <c r="K474" s="450">
        <f t="shared" si="88"/>
      </c>
    </row>
    <row r="475" spans="1:11" s="5" customFormat="1" ht="14.25" customHeight="1">
      <c r="A475" s="42"/>
      <c r="B475" s="43"/>
      <c r="C475" s="101" t="s">
        <v>397</v>
      </c>
      <c r="D475" s="68"/>
      <c r="E475" s="85">
        <f>IF('[1]miasto2004'!E767&gt;0,'[1]miasto2004'!E767,"")</f>
        <v>9000</v>
      </c>
      <c r="F475" s="85">
        <f>IF('[1]miasto2004'!F767&gt;0,'[1]miasto2004'!F767,"")</f>
        <v>13000</v>
      </c>
      <c r="G475" s="85">
        <f>IF('[1]miasto2004'!G767&gt;0,'[1]miasto2004'!G767,"")</f>
        <v>9000</v>
      </c>
      <c r="H475" s="85">
        <f>IF('[1]miasto2004'!H767&gt;0,'[1]miasto2004'!H767,"")</f>
      </c>
      <c r="I475" s="85">
        <f>IF('[1]miasto2004'!I767&gt;0,'[1]miasto2004'!I767,"")</f>
        <v>9000</v>
      </c>
      <c r="J475" s="85">
        <f>IF('[1]miasto2004'!J767&gt;0,'[1]miasto2004'!J767,"")</f>
      </c>
      <c r="K475" s="450">
        <f t="shared" si="88"/>
        <v>1</v>
      </c>
    </row>
    <row r="476" spans="1:11" s="5" customFormat="1" ht="14.25" customHeight="1">
      <c r="A476" s="42"/>
      <c r="B476" s="43"/>
      <c r="C476" s="101" t="s">
        <v>398</v>
      </c>
      <c r="D476" s="68"/>
      <c r="E476" s="85">
        <f>IF('[1]miasto2004'!E768&gt;0,'[1]miasto2004'!E768,"")</f>
        <v>6000</v>
      </c>
      <c r="F476" s="85">
        <f>IF('[1]miasto2004'!F768&gt;0,'[1]miasto2004'!F768,"")</f>
        <v>10000</v>
      </c>
      <c r="G476" s="85">
        <f>IF('[1]miasto2004'!G768&gt;0,'[1]miasto2004'!G768,"")</f>
        <v>6000</v>
      </c>
      <c r="H476" s="85">
        <f>IF('[1]miasto2004'!H768&gt;0,'[1]miasto2004'!H768,"")</f>
      </c>
      <c r="I476" s="85">
        <f>IF('[1]miasto2004'!I768&gt;0,'[1]miasto2004'!I768,"")</f>
        <v>6000</v>
      </c>
      <c r="J476" s="85">
        <f>IF('[1]miasto2004'!J768&gt;0,'[1]miasto2004'!J768,"")</f>
      </c>
      <c r="K476" s="450">
        <f t="shared" si="88"/>
        <v>1</v>
      </c>
    </row>
    <row r="477" spans="1:11" s="5" customFormat="1" ht="14.25" customHeight="1">
      <c r="A477" s="42"/>
      <c r="B477" s="43"/>
      <c r="C477" s="101" t="s">
        <v>399</v>
      </c>
      <c r="D477" s="68"/>
      <c r="E477" s="85">
        <f>IF('[1]miasto2004'!E769&gt;0,'[1]miasto2004'!E769,"")</f>
        <v>12000</v>
      </c>
      <c r="F477" s="85">
        <f>IF('[1]miasto2004'!F769&gt;0,'[1]miasto2004'!F769,"")</f>
        <v>35500</v>
      </c>
      <c r="G477" s="85">
        <f>IF('[1]miasto2004'!G769&gt;0,'[1]miasto2004'!G769,"")</f>
        <v>13500</v>
      </c>
      <c r="H477" s="85">
        <f>IF('[1]miasto2004'!H769&gt;0,'[1]miasto2004'!H769,"")</f>
      </c>
      <c r="I477" s="85">
        <f>IF('[1]miasto2004'!I769&gt;0,'[1]miasto2004'!I769,"")</f>
        <v>13500</v>
      </c>
      <c r="J477" s="85">
        <f>IF('[1]miasto2004'!J769&gt;0,'[1]miasto2004'!J769,"")</f>
      </c>
      <c r="K477" s="450">
        <f t="shared" si="88"/>
        <v>1.125</v>
      </c>
    </row>
    <row r="478" spans="1:11" s="5" customFormat="1" ht="14.25" customHeight="1">
      <c r="A478" s="42"/>
      <c r="B478" s="43"/>
      <c r="C478" s="101" t="s">
        <v>400</v>
      </c>
      <c r="D478" s="68"/>
      <c r="E478" s="85">
        <f>IF('[1]miasto2004'!E770&gt;0,'[1]miasto2004'!E770,"")</f>
        <v>6000</v>
      </c>
      <c r="F478" s="85">
        <f>IF('[1]miasto2004'!F770&gt;0,'[1]miasto2004'!F770,"")</f>
        <v>22000</v>
      </c>
      <c r="G478" s="85">
        <f>IF('[1]miasto2004'!G770&gt;0,'[1]miasto2004'!G770,"")</f>
        <v>6500</v>
      </c>
      <c r="H478" s="85">
        <f>IF('[1]miasto2004'!H770&gt;0,'[1]miasto2004'!H770,"")</f>
      </c>
      <c r="I478" s="85">
        <f>IF('[1]miasto2004'!I770&gt;0,'[1]miasto2004'!I770,"")</f>
        <v>6500</v>
      </c>
      <c r="J478" s="85">
        <f>IF('[1]miasto2004'!J770&gt;0,'[1]miasto2004'!J770,"")</f>
      </c>
      <c r="K478" s="450">
        <f t="shared" si="88"/>
        <v>1.0833333333333333</v>
      </c>
    </row>
    <row r="479" spans="1:11" s="5" customFormat="1" ht="14.25" customHeight="1">
      <c r="A479" s="42"/>
      <c r="B479" s="43"/>
      <c r="C479" s="101" t="s">
        <v>401</v>
      </c>
      <c r="D479" s="68"/>
      <c r="E479" s="85">
        <f>IF('[1]miasto2004'!E771&gt;0,'[1]miasto2004'!E771,"")</f>
        <v>2000</v>
      </c>
      <c r="F479" s="85">
        <f>IF('[1]miasto2004'!F771&gt;0,'[1]miasto2004'!F771,"")</f>
        <v>8500</v>
      </c>
      <c r="G479" s="85">
        <f>IF('[1]miasto2004'!G771&gt;0,'[1]miasto2004'!G771,"")</f>
        <v>4000</v>
      </c>
      <c r="H479" s="85">
        <f>IF('[1]miasto2004'!H771&gt;0,'[1]miasto2004'!H771,"")</f>
      </c>
      <c r="I479" s="85">
        <f>IF('[1]miasto2004'!I771&gt;0,'[1]miasto2004'!I771,"")</f>
        <v>4000</v>
      </c>
      <c r="J479" s="85">
        <f>IF('[1]miasto2004'!J771&gt;0,'[1]miasto2004'!J771,"")</f>
      </c>
      <c r="K479" s="450">
        <f t="shared" si="88"/>
        <v>2</v>
      </c>
    </row>
    <row r="480" spans="1:11" s="5" customFormat="1" ht="14.25" customHeight="1">
      <c r="A480" s="42"/>
      <c r="B480" s="43"/>
      <c r="C480" s="101" t="s">
        <v>402</v>
      </c>
      <c r="D480" s="68"/>
      <c r="E480" s="85">
        <f>IF('[1]miasto2004'!E772&gt;0,'[1]miasto2004'!E772,"")</f>
        <v>7000</v>
      </c>
      <c r="F480" s="85">
        <f>IF('[1]miasto2004'!F772&gt;0,'[1]miasto2004'!F772,"")</f>
        <v>15300</v>
      </c>
      <c r="G480" s="85">
        <f>IF('[1]miasto2004'!G772&gt;0,'[1]miasto2004'!G772,"")</f>
        <v>7500</v>
      </c>
      <c r="H480" s="85">
        <f>IF('[1]miasto2004'!H772&gt;0,'[1]miasto2004'!H772,"")</f>
      </c>
      <c r="I480" s="85">
        <f>IF('[1]miasto2004'!I772&gt;0,'[1]miasto2004'!I772,"")</f>
        <v>7500</v>
      </c>
      <c r="J480" s="85">
        <f>IF('[1]miasto2004'!J772&gt;0,'[1]miasto2004'!J772,"")</f>
      </c>
      <c r="K480" s="450">
        <f t="shared" si="88"/>
        <v>1.0714285714285714</v>
      </c>
    </row>
    <row r="481" spans="1:11" s="5" customFormat="1" ht="14.25" customHeight="1">
      <c r="A481" s="42"/>
      <c r="B481" s="43"/>
      <c r="C481" s="101" t="s">
        <v>403</v>
      </c>
      <c r="D481" s="68"/>
      <c r="E481" s="85">
        <f>IF('[1]miasto2004'!E773&gt;0,'[1]miasto2004'!E773,"")</f>
        <v>12000</v>
      </c>
      <c r="F481" s="85">
        <f>IF('[1]miasto2004'!F773&gt;0,'[1]miasto2004'!F773,"")</f>
        <v>25000</v>
      </c>
      <c r="G481" s="85">
        <f>IF('[1]miasto2004'!G773&gt;0,'[1]miasto2004'!G773,"")</f>
        <v>12000</v>
      </c>
      <c r="H481" s="85">
        <f>IF('[1]miasto2004'!H773&gt;0,'[1]miasto2004'!H773,"")</f>
      </c>
      <c r="I481" s="85">
        <f>IF('[1]miasto2004'!I773&gt;0,'[1]miasto2004'!I773,"")</f>
        <v>12000</v>
      </c>
      <c r="J481" s="85">
        <f>IF('[1]miasto2004'!J773&gt;0,'[1]miasto2004'!J773,"")</f>
      </c>
      <c r="K481" s="450">
        <f t="shared" si="88"/>
        <v>1</v>
      </c>
    </row>
    <row r="482" spans="1:11" s="5" customFormat="1" ht="14.25" customHeight="1">
      <c r="A482" s="42"/>
      <c r="B482" s="43"/>
      <c r="C482" s="101" t="s">
        <v>404</v>
      </c>
      <c r="D482" s="68"/>
      <c r="E482" s="85">
        <f>IF('[1]miasto2004'!E774&gt;0,'[1]miasto2004'!E774,"")</f>
        <v>9000</v>
      </c>
      <c r="F482" s="85">
        <f>IF('[1]miasto2004'!F774&gt;0,'[1]miasto2004'!F774,"")</f>
        <v>11500</v>
      </c>
      <c r="G482" s="85">
        <f>IF('[1]miasto2004'!G774&gt;0,'[1]miasto2004'!G774,"")</f>
        <v>10000</v>
      </c>
      <c r="H482" s="85">
        <f>IF('[1]miasto2004'!H774&gt;0,'[1]miasto2004'!H774,"")</f>
      </c>
      <c r="I482" s="85">
        <f>IF('[1]miasto2004'!I774&gt;0,'[1]miasto2004'!I774,"")</f>
        <v>10000</v>
      </c>
      <c r="J482" s="85">
        <f>IF('[1]miasto2004'!J774&gt;0,'[1]miasto2004'!J774,"")</f>
      </c>
      <c r="K482" s="450">
        <f t="shared" si="88"/>
        <v>1.1111111111111112</v>
      </c>
    </row>
    <row r="483" spans="1:11" s="5" customFormat="1" ht="14.25" customHeight="1">
      <c r="A483" s="42"/>
      <c r="B483" s="43"/>
      <c r="C483" s="101" t="s">
        <v>405</v>
      </c>
      <c r="D483" s="68"/>
      <c r="E483" s="85">
        <f>IF('[1]miasto2004'!E775&gt;0,'[1]miasto2004'!E775,"")</f>
        <v>3000</v>
      </c>
      <c r="F483" s="85">
        <f>IF('[1]miasto2004'!F775&gt;0,'[1]miasto2004'!F775,"")</f>
        <v>3000</v>
      </c>
      <c r="G483" s="85">
        <f>IF('[1]miasto2004'!G775&gt;0,'[1]miasto2004'!G775,"")</f>
        <v>3000</v>
      </c>
      <c r="H483" s="85">
        <f>IF('[1]miasto2004'!H775&gt;0,'[1]miasto2004'!H775,"")</f>
      </c>
      <c r="I483" s="85">
        <f>IF('[1]miasto2004'!I775&gt;0,'[1]miasto2004'!I775,"")</f>
        <v>3000</v>
      </c>
      <c r="J483" s="85">
        <f>IF('[1]miasto2004'!J775&gt;0,'[1]miasto2004'!J775,"")</f>
      </c>
      <c r="K483" s="450">
        <f t="shared" si="88"/>
        <v>1</v>
      </c>
    </row>
    <row r="484" spans="1:11" s="5" customFormat="1" ht="14.25" customHeight="1">
      <c r="A484" s="42"/>
      <c r="B484" s="43"/>
      <c r="C484" s="101" t="s">
        <v>406</v>
      </c>
      <c r="D484" s="68"/>
      <c r="E484" s="85">
        <f>IF('[1]miasto2004'!E776&gt;0,'[1]miasto2004'!E776,"")</f>
        <v>6000</v>
      </c>
      <c r="F484" s="85">
        <f>IF('[1]miasto2004'!F776&gt;0,'[1]miasto2004'!F776,"")</f>
        <v>12000</v>
      </c>
      <c r="G484" s="85">
        <f>IF('[1]miasto2004'!G776&gt;0,'[1]miasto2004'!G776,"")</f>
        <v>6000</v>
      </c>
      <c r="H484" s="85">
        <f>IF('[1]miasto2004'!H776&gt;0,'[1]miasto2004'!H776,"")</f>
      </c>
      <c r="I484" s="85">
        <f>IF('[1]miasto2004'!I776&gt;0,'[1]miasto2004'!I776,"")</f>
        <v>6000</v>
      </c>
      <c r="J484" s="85">
        <f>IF('[1]miasto2004'!J776&gt;0,'[1]miasto2004'!J776,"")</f>
      </c>
      <c r="K484" s="450">
        <f t="shared" si="88"/>
        <v>1</v>
      </c>
    </row>
    <row r="485" spans="1:11" s="5" customFormat="1" ht="14.25" customHeight="1">
      <c r="A485" s="42"/>
      <c r="B485" s="43"/>
      <c r="C485" s="101" t="s">
        <v>407</v>
      </c>
      <c r="D485" s="68"/>
      <c r="E485" s="85">
        <f>IF('[1]miasto2004'!E777&gt;0,'[1]miasto2004'!E777,"")</f>
        <v>3000</v>
      </c>
      <c r="F485" s="85">
        <f>IF('[1]miasto2004'!F777&gt;0,'[1]miasto2004'!F777,"")</f>
        <v>3000</v>
      </c>
      <c r="G485" s="85">
        <f>IF('[1]miasto2004'!G777&gt;0,'[1]miasto2004'!G777,"")</f>
        <v>3000</v>
      </c>
      <c r="H485" s="85">
        <f>IF('[1]miasto2004'!H777&gt;0,'[1]miasto2004'!H777,"")</f>
      </c>
      <c r="I485" s="85">
        <f>IF('[1]miasto2004'!I777&gt;0,'[1]miasto2004'!I777,"")</f>
        <v>3000</v>
      </c>
      <c r="J485" s="85">
        <f>IF('[1]miasto2004'!J777&gt;0,'[1]miasto2004'!J777,"")</f>
      </c>
      <c r="K485" s="450">
        <f t="shared" si="88"/>
        <v>1</v>
      </c>
    </row>
    <row r="486" spans="1:11" s="5" customFormat="1" ht="14.25" customHeight="1">
      <c r="A486" s="42"/>
      <c r="B486" s="43"/>
      <c r="C486" s="101" t="s">
        <v>408</v>
      </c>
      <c r="D486" s="68"/>
      <c r="E486" s="85">
        <f>IF('[1]miasto2004'!E778&gt;0,'[1]miasto2004'!E778,"")</f>
        <v>5000</v>
      </c>
      <c r="F486" s="85">
        <f>IF('[1]miasto2004'!F778&gt;0,'[1]miasto2004'!F778,"")</f>
        <v>15000</v>
      </c>
      <c r="G486" s="85">
        <f>IF('[1]miasto2004'!G778&gt;0,'[1]miasto2004'!G778,"")</f>
        <v>6000</v>
      </c>
      <c r="H486" s="85">
        <f>IF('[1]miasto2004'!H778&gt;0,'[1]miasto2004'!H778,"")</f>
      </c>
      <c r="I486" s="85">
        <f>IF('[1]miasto2004'!I778&gt;0,'[1]miasto2004'!I778,"")</f>
        <v>6000</v>
      </c>
      <c r="J486" s="85">
        <f>IF('[1]miasto2004'!J778&gt;0,'[1]miasto2004'!J778,"")</f>
      </c>
      <c r="K486" s="450">
        <f t="shared" si="88"/>
        <v>1.2</v>
      </c>
    </row>
    <row r="487" spans="1:11" s="5" customFormat="1" ht="14.25" customHeight="1">
      <c r="A487" s="42"/>
      <c r="B487" s="43"/>
      <c r="C487" s="101" t="s">
        <v>428</v>
      </c>
      <c r="D487" s="68"/>
      <c r="E487" s="85">
        <f>IF('[1]miasto2004'!E779&gt;0,'[1]miasto2004'!E779,"")</f>
        <v>2000</v>
      </c>
      <c r="F487" s="85">
        <f>IF('[1]miasto2004'!F779&gt;0,'[1]miasto2004'!F779,"")</f>
        <v>2000</v>
      </c>
      <c r="G487" s="85">
        <f>IF('[1]miasto2004'!G779&gt;0,'[1]miasto2004'!G779,"")</f>
      </c>
      <c r="H487" s="85">
        <f>IF('[1]miasto2004'!H779&gt;0,'[1]miasto2004'!H779,"")</f>
      </c>
      <c r="I487" s="85">
        <f>IF('[1]miasto2004'!I779&gt;0,'[1]miasto2004'!I779,"")</f>
      </c>
      <c r="J487" s="85">
        <f>IF('[1]miasto2004'!J779&gt;0,'[1]miasto2004'!J779,"")</f>
      </c>
      <c r="K487" s="450">
        <f t="shared" si="88"/>
      </c>
    </row>
    <row r="488" spans="1:11" s="5" customFormat="1" ht="14.25" customHeight="1">
      <c r="A488" s="42"/>
      <c r="B488" s="43"/>
      <c r="C488" s="101" t="s">
        <v>431</v>
      </c>
      <c r="D488" s="68"/>
      <c r="E488" s="85">
        <f>IF('[1]miasto2004'!E780&gt;0,'[1]miasto2004'!E780,"")</f>
        <v>2000</v>
      </c>
      <c r="F488" s="85">
        <f>IF('[1]miasto2004'!F780&gt;0,'[1]miasto2004'!F780,"")</f>
        <v>3700</v>
      </c>
      <c r="G488" s="85">
        <f>IF('[1]miasto2004'!G780&gt;0,'[1]miasto2004'!G780,"")</f>
        <v>4000</v>
      </c>
      <c r="H488" s="85">
        <f>IF('[1]miasto2004'!H780&gt;0,'[1]miasto2004'!H780,"")</f>
      </c>
      <c r="I488" s="85">
        <f>IF('[1]miasto2004'!I780&gt;0,'[1]miasto2004'!I780,"")</f>
        <v>4000</v>
      </c>
      <c r="J488" s="85">
        <f>IF('[1]miasto2004'!J780&gt;0,'[1]miasto2004'!J780,"")</f>
      </c>
      <c r="K488" s="450">
        <f t="shared" si="88"/>
        <v>2</v>
      </c>
    </row>
    <row r="489" spans="1:11" s="5" customFormat="1" ht="14.25" customHeight="1">
      <c r="A489" s="42"/>
      <c r="B489" s="43"/>
      <c r="C489" s="101" t="s">
        <v>197</v>
      </c>
      <c r="D489" s="68"/>
      <c r="E489" s="85">
        <f>IF('[1]miasto2004'!E781&gt;0,'[1]miasto2004'!E781,"")</f>
      </c>
      <c r="F489" s="85">
        <f>IF('[1]miasto2004'!F781&gt;0,'[1]miasto2004'!F781,"")</f>
        <v>7000</v>
      </c>
      <c r="G489" s="85">
        <f>IF('[1]miasto2004'!G781&gt;0,'[1]miasto2004'!G781,"")</f>
      </c>
      <c r="H489" s="85">
        <f>IF('[1]miasto2004'!H781&gt;0,'[1]miasto2004'!H781,"")</f>
      </c>
      <c r="I489" s="85">
        <f>IF('[1]miasto2004'!I781&gt;0,'[1]miasto2004'!I781,"")</f>
      </c>
      <c r="J489" s="85">
        <f>IF('[1]miasto2004'!J781&gt;0,'[1]miasto2004'!J781,"")</f>
      </c>
      <c r="K489" s="450">
        <f t="shared" si="88"/>
      </c>
    </row>
    <row r="490" spans="1:11" s="5" customFormat="1" ht="14.25" customHeight="1">
      <c r="A490" s="42"/>
      <c r="B490" s="43"/>
      <c r="C490" s="135" t="s">
        <v>198</v>
      </c>
      <c r="D490" s="68"/>
      <c r="E490" s="85">
        <f>IF('[1]miasto2004'!E782&gt;0,'[1]miasto2004'!E782,"")</f>
      </c>
      <c r="F490" s="85">
        <f>IF('[1]miasto2004'!F782&gt;0,'[1]miasto2004'!F782,"")</f>
        <v>18500</v>
      </c>
      <c r="G490" s="85">
        <f>IF('[1]miasto2004'!G782&gt;0,'[1]miasto2004'!G782,"")</f>
      </c>
      <c r="H490" s="85"/>
      <c r="I490" s="85">
        <f>IF('[1]miasto2004'!I782&gt;0,'[1]miasto2004'!I782,"")</f>
      </c>
      <c r="J490" s="85"/>
      <c r="K490" s="450">
        <f t="shared" si="88"/>
      </c>
    </row>
    <row r="491" spans="1:11" s="5" customFormat="1" ht="14.25" customHeight="1">
      <c r="A491" s="42"/>
      <c r="B491" s="43"/>
      <c r="C491" s="113" t="s">
        <v>199</v>
      </c>
      <c r="D491" s="73"/>
      <c r="E491" s="85">
        <f>IF('[1]miasto2004'!E783&gt;0,'[1]miasto2004'!E783,"")</f>
      </c>
      <c r="F491" s="85">
        <f>IF('[1]miasto2004'!F783&gt;0,'[1]miasto2004'!F783,"")</f>
        <v>3000</v>
      </c>
      <c r="G491" s="85">
        <f>IF('[1]miasto2004'!G783&gt;0,'[1]miasto2004'!G783,"")</f>
      </c>
      <c r="H491" s="85">
        <f>IF('[1]miasto2004'!H783&gt;0,'[1]miasto2004'!H783,"")</f>
      </c>
      <c r="I491" s="85">
        <f>IF('[1]miasto2004'!I783&gt;0,'[1]miasto2004'!I783,"")</f>
      </c>
      <c r="J491" s="85">
        <f>IF('[1]miasto2004'!J783&gt;0,'[1]miasto2004'!J783,"")</f>
      </c>
      <c r="K491" s="450">
        <f t="shared" si="88"/>
      </c>
    </row>
    <row r="492" spans="1:11" s="5" customFormat="1" ht="14.25" customHeight="1">
      <c r="A492" s="42"/>
      <c r="B492" s="43"/>
      <c r="C492" s="103"/>
      <c r="D492" s="73"/>
      <c r="E492" s="85">
        <f>IF('[1]miasto2004'!E784&gt;0,'[1]miasto2004'!E784,"")</f>
      </c>
      <c r="F492" s="85">
        <f>IF('[1]miasto2004'!F784&gt;0,'[1]miasto2004'!F784,"")</f>
      </c>
      <c r="G492" s="85">
        <f>IF('[1]miasto2004'!G784&gt;0,'[1]miasto2004'!G784,"")</f>
      </c>
      <c r="H492" s="85">
        <f>IF('[1]miasto2004'!H784&gt;0,'[1]miasto2004'!H784,"")</f>
      </c>
      <c r="I492" s="85">
        <f>IF('[1]miasto2004'!I784&gt;0,'[1]miasto2004'!I784,"")</f>
      </c>
      <c r="J492" s="85">
        <f>IF('[1]miasto2004'!J784&gt;0,'[1]miasto2004'!J784,"")</f>
      </c>
      <c r="K492" s="450">
        <f t="shared" si="88"/>
      </c>
    </row>
    <row r="493" spans="1:11" s="5" customFormat="1" ht="14.25" customHeight="1">
      <c r="A493" s="42"/>
      <c r="B493" s="64"/>
      <c r="C493" s="92"/>
      <c r="D493" s="50"/>
      <c r="E493" s="85">
        <f>IF('[1]miasto2004'!E785&gt;0,'[1]miasto2004'!E785,"")</f>
      </c>
      <c r="F493" s="85">
        <f>IF('[1]miasto2004'!F785&gt;0,'[1]miasto2004'!F785,"")</f>
      </c>
      <c r="G493" s="85">
        <f>IF('[1]miasto2004'!G785&gt;0,'[1]miasto2004'!G785,"")</f>
      </c>
      <c r="H493" s="85">
        <f>IF('[1]miasto2004'!H785&gt;0,'[1]miasto2004'!H785,"")</f>
      </c>
      <c r="I493" s="85">
        <f>IF('[1]miasto2004'!I785&gt;0,'[1]miasto2004'!I785,"")</f>
      </c>
      <c r="J493" s="85">
        <f>IF('[1]miasto2004'!J785&gt;0,'[1]miasto2004'!J785,"")</f>
      </c>
      <c r="K493" s="450">
        <f t="shared" si="88"/>
      </c>
    </row>
    <row r="494" spans="1:11" s="9" customFormat="1" ht="27" customHeight="1">
      <c r="A494" s="48"/>
      <c r="B494" s="86">
        <v>92695</v>
      </c>
      <c r="C494" s="99" t="s">
        <v>285</v>
      </c>
      <c r="D494" s="88"/>
      <c r="E494" s="89">
        <f aca="true" t="shared" si="95" ref="E494:J494">IF(SUM(E495,E499,E505:E508)&gt;0,SUM(E495,E499,E505:E508),"")</f>
        <v>141650</v>
      </c>
      <c r="F494" s="89">
        <f t="shared" si="95"/>
        <v>1716300</v>
      </c>
      <c r="G494" s="89">
        <f t="shared" si="95"/>
        <v>1607900</v>
      </c>
      <c r="H494" s="89">
        <f t="shared" si="95"/>
        <v>1451400</v>
      </c>
      <c r="I494" s="89">
        <f t="shared" si="95"/>
        <v>156500</v>
      </c>
      <c r="J494" s="89">
        <f t="shared" si="95"/>
      </c>
      <c r="K494" s="450">
        <f t="shared" si="88"/>
        <v>11.351217790328274</v>
      </c>
    </row>
    <row r="495" spans="1:11" s="12" customFormat="1" ht="36">
      <c r="A495" s="97"/>
      <c r="B495" s="94"/>
      <c r="C495" s="49" t="s">
        <v>521</v>
      </c>
      <c r="D495" s="120">
        <v>2830</v>
      </c>
      <c r="E495" s="121">
        <f>IF(SUM(E496:E504)&gt;0,SUM(E496:E504),"")</f>
        <v>138000</v>
      </c>
      <c r="F495" s="121">
        <f>IF(SUM(F496:F498)&gt;0,SUM(F496:F498),"")</f>
        <v>204900</v>
      </c>
      <c r="G495" s="121">
        <f>IF(SUM(G496:G498)&gt;0,SUM(G496:G498),"")</f>
        <v>156500</v>
      </c>
      <c r="H495" s="121">
        <f>IF(SUM(H496:H498)&gt;0,SUM(H496:H498),"")</f>
      </c>
      <c r="I495" s="121">
        <f>IF(SUM(I496:I498)&gt;0,SUM(I496:I498),"")</f>
        <v>156500</v>
      </c>
      <c r="J495" s="121">
        <f>IF(SUM(J496:J498)&gt;0,SUM(J496:J498),"")</f>
      </c>
      <c r="K495" s="450">
        <f t="shared" si="88"/>
        <v>1.1340579710144927</v>
      </c>
    </row>
    <row r="496" spans="1:11" s="5" customFormat="1" ht="15" customHeight="1">
      <c r="A496" s="42"/>
      <c r="B496" s="43"/>
      <c r="C496" s="100" t="s">
        <v>409</v>
      </c>
      <c r="D496" s="68"/>
      <c r="E496" s="85">
        <f>IF('[1]miasto2004'!E788&gt;0,'[1]miasto2004'!E788,"")</f>
        <v>90000</v>
      </c>
      <c r="F496" s="85">
        <f>IF('[1]miasto2004'!F788&gt;0,'[1]miasto2004'!F788,"")</f>
        <v>168400</v>
      </c>
      <c r="G496" s="85">
        <f>IF('[1]miasto2004'!G788&gt;0,'[1]miasto2004'!G788,"")</f>
        <v>120000</v>
      </c>
      <c r="H496" s="85">
        <f>IF('[1]miasto2004'!H788&gt;0,'[1]miasto2004'!H788,"")</f>
      </c>
      <c r="I496" s="85">
        <f>IF('[1]miasto2004'!I788&gt;0,'[1]miasto2004'!I788,"")</f>
        <v>120000</v>
      </c>
      <c r="J496" s="85">
        <f>IF('[1]miasto2004'!J788&gt;0,'[1]miasto2004'!J788,"")</f>
      </c>
      <c r="K496" s="450">
        <f t="shared" si="88"/>
        <v>1.3333333333333333</v>
      </c>
    </row>
    <row r="497" spans="1:11" s="5" customFormat="1" ht="13.5" customHeight="1">
      <c r="A497" s="42"/>
      <c r="B497" s="43"/>
      <c r="C497" s="101" t="s">
        <v>410</v>
      </c>
      <c r="D497" s="68"/>
      <c r="E497" s="85">
        <f>IF('[1]miasto2004'!E789&gt;0,'[1]miasto2004'!E789,"")</f>
        <v>48000</v>
      </c>
      <c r="F497" s="85">
        <f>IF('[1]miasto2004'!F789&gt;0,'[1]miasto2004'!F789,"")</f>
        <v>36500</v>
      </c>
      <c r="G497" s="85">
        <f>IF('[1]miasto2004'!G789&gt;0,'[1]miasto2004'!G789,"")</f>
        <v>36500</v>
      </c>
      <c r="H497" s="85">
        <f>IF('[1]miasto2004'!H789&gt;0,'[1]miasto2004'!H789,"")</f>
      </c>
      <c r="I497" s="85">
        <f>IF('[1]miasto2004'!I789&gt;0,'[1]miasto2004'!I789,"")</f>
        <v>36500</v>
      </c>
      <c r="J497" s="85">
        <f>IF('[1]miasto2004'!J789&gt;0,'[1]miasto2004'!J789,"")</f>
      </c>
      <c r="K497" s="450">
        <f t="shared" si="88"/>
        <v>0.7604166666666666</v>
      </c>
    </row>
    <row r="498" spans="1:11" s="5" customFormat="1" ht="13.5" customHeight="1">
      <c r="A498" s="42"/>
      <c r="B498" s="43"/>
      <c r="C498" s="101"/>
      <c r="D498" s="68"/>
      <c r="E498" s="85">
        <f>IF('[1]miasto2004'!E790&gt;0,'[1]miasto2004'!E790,"")</f>
      </c>
      <c r="F498" s="85">
        <f>IF('[1]miasto2004'!F790&gt;0,'[1]miasto2004'!F790,"")</f>
      </c>
      <c r="G498" s="85">
        <f>IF('[1]miasto2004'!G790&gt;0,'[1]miasto2004'!G790,"")</f>
      </c>
      <c r="H498" s="85">
        <f>IF('[1]miasto2004'!H790&gt;0,'[1]miasto2004'!H790,"")</f>
      </c>
      <c r="I498" s="85">
        <f>IF('[1]miasto2004'!I790&gt;0,'[1]miasto2004'!I790,"")</f>
      </c>
      <c r="J498" s="85">
        <f>IF('[1]miasto2004'!J790&gt;0,'[1]miasto2004'!J790,"")</f>
      </c>
      <c r="K498" s="450">
        <f t="shared" si="88"/>
      </c>
    </row>
    <row r="499" spans="1:11" s="5" customFormat="1" ht="13.5" customHeight="1">
      <c r="A499" s="42"/>
      <c r="B499" s="43"/>
      <c r="C499" s="101" t="s">
        <v>292</v>
      </c>
      <c r="D499" s="68">
        <v>6050</v>
      </c>
      <c r="E499" s="464">
        <f>IF('[1]miasto2004'!E791&gt;0,'[1]miasto2004'!E791,"")</f>
      </c>
      <c r="F499" s="464">
        <f>IF('[1]miasto2004'!F791&gt;0,'[1]miasto2004'!F791,"")</f>
        <v>1444400</v>
      </c>
      <c r="G499" s="464">
        <f>IF('[1]miasto2004'!G791&gt;0,'[1]miasto2004'!G791,"")</f>
        <v>1444400</v>
      </c>
      <c r="H499" s="464">
        <f>IF('[1]miasto2004'!H791&gt;0,'[1]miasto2004'!H791,"")</f>
        <v>1444400</v>
      </c>
      <c r="I499" s="464">
        <f>IF('[1]miasto2004'!I791&gt;0,'[1]miasto2004'!I791,"")</f>
      </c>
      <c r="J499" s="464">
        <f>IF('[1]miasto2004'!J791&gt;0,'[1]miasto2004'!J791,"")</f>
      </c>
      <c r="K499" s="450">
        <f t="shared" si="88"/>
      </c>
    </row>
    <row r="500" spans="1:11" s="5" customFormat="1" ht="15.75" customHeight="1">
      <c r="A500" s="42"/>
      <c r="B500" s="43"/>
      <c r="C500" s="598" t="s">
        <v>223</v>
      </c>
      <c r="D500" s="68"/>
      <c r="E500" s="85">
        <f>IF('[1]miasto2004'!E792&gt;0,'[1]miasto2004'!E792,"")</f>
      </c>
      <c r="F500" s="85">
        <f>IF('[1]miasto2004'!F792&gt;0,'[1]miasto2004'!F792,"")</f>
        <v>500000</v>
      </c>
      <c r="G500" s="85">
        <f>IF('[1]miasto2004'!G792&gt;0,'[1]miasto2004'!G792,"")</f>
        <v>500000</v>
      </c>
      <c r="H500" s="85">
        <f>IF('[1]miasto2004'!H792&gt;0,'[1]miasto2004'!H792,"")</f>
        <v>500000</v>
      </c>
      <c r="I500" s="85">
        <f>IF('[1]miasto2004'!I792&gt;0,'[1]miasto2004'!I792,"")</f>
      </c>
      <c r="J500" s="85">
        <f>IF('[1]miasto2004'!J792&gt;0,'[1]miasto2004'!J792,"")</f>
      </c>
      <c r="K500" s="450">
        <f t="shared" si="88"/>
      </c>
    </row>
    <row r="501" spans="1:11" s="5" customFormat="1" ht="29.25" customHeight="1">
      <c r="A501" s="42"/>
      <c r="B501" s="43"/>
      <c r="C501" s="71" t="s">
        <v>148</v>
      </c>
      <c r="D501" s="68"/>
      <c r="E501" s="85">
        <f>IF('[1]miasto2004'!E793&gt;0,'[1]miasto2004'!E793,"")</f>
      </c>
      <c r="F501" s="85">
        <f>IF('[1]miasto2004'!F793&gt;0,'[1]miasto2004'!F793,"")</f>
        <v>944400</v>
      </c>
      <c r="G501" s="85">
        <f>IF('[1]miasto2004'!G793&gt;0,'[1]miasto2004'!G793,"")</f>
        <v>944400</v>
      </c>
      <c r="H501" s="85">
        <f>IF('[1]miasto2004'!H793&gt;0,'[1]miasto2004'!H793,"")</f>
        <v>944400</v>
      </c>
      <c r="I501" s="85">
        <f>IF('[1]miasto2004'!I793&gt;0,'[1]miasto2004'!I793,"")</f>
      </c>
      <c r="J501" s="85">
        <f>IF('[1]miasto2004'!J793&gt;0,'[1]miasto2004'!J793,"")</f>
      </c>
      <c r="K501" s="450">
        <f t="shared" si="88"/>
      </c>
    </row>
    <row r="502" spans="1:11" s="5" customFormat="1" ht="13.5" customHeight="1">
      <c r="A502" s="42"/>
      <c r="B502" s="43"/>
      <c r="C502" s="101"/>
      <c r="D502" s="68"/>
      <c r="E502" s="85">
        <f>IF('[1]miasto2004'!E794&gt;0,'[1]miasto2004'!E794,"")</f>
      </c>
      <c r="F502" s="85">
        <f>IF('[1]miasto2004'!F794&gt;0,'[1]miasto2004'!F794,"")</f>
      </c>
      <c r="G502" s="85">
        <f>IF('[1]miasto2004'!G794&gt;0,'[1]miasto2004'!G794,"")</f>
      </c>
      <c r="H502" s="85">
        <f>IF('[1]miasto2004'!H794&gt;0,'[1]miasto2004'!H794,"")</f>
      </c>
      <c r="I502" s="85">
        <f>IF('[1]miasto2004'!I794&gt;0,'[1]miasto2004'!I794,"")</f>
      </c>
      <c r="J502" s="85">
        <f>IF('[1]miasto2004'!J794&gt;0,'[1]miasto2004'!J794,"")</f>
      </c>
      <c r="K502" s="450">
        <f t="shared" si="88"/>
      </c>
    </row>
    <row r="503" spans="1:11" s="5" customFormat="1" ht="13.5" customHeight="1">
      <c r="A503" s="42"/>
      <c r="B503" s="43"/>
      <c r="C503" s="101"/>
      <c r="D503" s="68"/>
      <c r="E503" s="85">
        <f>IF('[1]miasto2004'!E795&gt;0,'[1]miasto2004'!E795,"")</f>
      </c>
      <c r="F503" s="85">
        <f>IF('[1]miasto2004'!F795&gt;0,'[1]miasto2004'!F795,"")</f>
      </c>
      <c r="G503" s="85">
        <f>IF('[1]miasto2004'!G795&gt;0,'[1]miasto2004'!G795,"")</f>
      </c>
      <c r="H503" s="85">
        <f>IF('[1]miasto2004'!H795&gt;0,'[1]miasto2004'!H795,"")</f>
      </c>
      <c r="I503" s="85">
        <f>IF('[1]miasto2004'!I795&gt;0,'[1]miasto2004'!I795,"")</f>
      </c>
      <c r="J503" s="85">
        <f>IF('[1]miasto2004'!J795&gt;0,'[1]miasto2004'!J795,"")</f>
      </c>
      <c r="K503" s="450">
        <f aca="true" t="shared" si="96" ref="K503:K509">IF(AND(G503&lt;&gt;"",E503&lt;&gt;""),G503/E503,"")</f>
      </c>
    </row>
    <row r="504" spans="1:11" s="5" customFormat="1" ht="13.5" customHeight="1">
      <c r="A504" s="42"/>
      <c r="B504" s="43"/>
      <c r="C504" s="101"/>
      <c r="D504" s="68"/>
      <c r="E504" s="85">
        <f>IF('[1]miasto2004'!E796&gt;0,'[1]miasto2004'!E796,"")</f>
      </c>
      <c r="F504" s="85">
        <f>IF('[1]miasto2004'!F796&gt;0,'[1]miasto2004'!F796,"")</f>
      </c>
      <c r="G504" s="85">
        <f>IF('[1]miasto2004'!G796&gt;0,'[1]miasto2004'!G796,"")</f>
      </c>
      <c r="H504" s="85">
        <f>IF('[1]miasto2004'!H796&gt;0,'[1]miasto2004'!H796,"")</f>
      </c>
      <c r="I504" s="85">
        <f>IF('[1]miasto2004'!I796&gt;0,'[1]miasto2004'!I796,"")</f>
      </c>
      <c r="J504" s="85">
        <f>IF('[1]miasto2004'!J796&gt;0,'[1]miasto2004'!J796,"")</f>
      </c>
      <c r="K504" s="450">
        <f t="shared" si="96"/>
      </c>
    </row>
    <row r="505" spans="1:11" s="5" customFormat="1" ht="40.5" customHeight="1">
      <c r="A505" s="42"/>
      <c r="B505" s="43"/>
      <c r="C505" s="49" t="s">
        <v>505</v>
      </c>
      <c r="D505" s="73">
        <v>6230</v>
      </c>
      <c r="E505" s="85">
        <f>IF('[1]miasto2004'!E797&gt;0,'[1]miasto2004'!E797,"")</f>
      </c>
      <c r="F505" s="85">
        <f>IF('[1]miasto2004'!F797&gt;0,'[1]miasto2004'!F797,"")</f>
        <v>60000</v>
      </c>
      <c r="G505" s="85">
        <f>IF('[1]miasto2004'!G797&gt;0,'[1]miasto2004'!G797,"")</f>
      </c>
      <c r="H505" s="85">
        <f>IF('[1]miasto2004'!H797&gt;0,'[1]miasto2004'!H797,"")</f>
      </c>
      <c r="I505" s="85">
        <f>IF('[1]miasto2004'!I797&gt;0,'[1]miasto2004'!I797,"")</f>
      </c>
      <c r="J505" s="85">
        <f>IF('[1]miasto2004'!J797&gt;0,'[1]miasto2004'!J797,"")</f>
      </c>
      <c r="K505" s="450">
        <f t="shared" si="96"/>
      </c>
    </row>
    <row r="506" spans="1:11" s="5" customFormat="1" ht="13.5" customHeight="1">
      <c r="A506" s="42"/>
      <c r="B506" s="43"/>
      <c r="C506" s="122" t="s">
        <v>481</v>
      </c>
      <c r="D506" s="73">
        <v>3020</v>
      </c>
      <c r="E506" s="85">
        <v>500</v>
      </c>
      <c r="F506" s="85">
        <f>IF('[1]miasto2004'!F798&gt;0,'[1]miasto2004'!F798,"")</f>
        <v>2000</v>
      </c>
      <c r="G506" s="85">
        <f>IF('[1]miasto2004'!G798&gt;0,'[1]miasto2004'!G798,"")</f>
        <v>2000</v>
      </c>
      <c r="H506" s="85">
        <f>IF('[1]miasto2004'!H798&gt;0,'[1]miasto2004'!H798,"")</f>
        <v>2000</v>
      </c>
      <c r="I506" s="85"/>
      <c r="J506" s="85"/>
      <c r="K506" s="450">
        <f t="shared" si="96"/>
        <v>4</v>
      </c>
    </row>
    <row r="507" spans="1:11" s="5" customFormat="1" ht="13.5" customHeight="1">
      <c r="A507" s="42"/>
      <c r="B507" s="43"/>
      <c r="C507" s="92" t="s">
        <v>307</v>
      </c>
      <c r="D507" s="50">
        <v>4210</v>
      </c>
      <c r="E507" s="85">
        <f>IF('[1]miasto2004'!E799&gt;0,'[1]miasto2004'!E799,"")</f>
        <v>2500</v>
      </c>
      <c r="F507" s="85">
        <f>IF('[1]miasto2004'!F799&gt;0,'[1]miasto2004'!F799,"")</f>
        <v>5000</v>
      </c>
      <c r="G507" s="85">
        <f>IF('[1]miasto2004'!G799&gt;0,'[1]miasto2004'!G799,"")</f>
        <v>5000</v>
      </c>
      <c r="H507" s="85">
        <f>IF('[1]miasto2004'!H799&gt;0,'[1]miasto2004'!H799,"")</f>
        <v>5000</v>
      </c>
      <c r="I507" s="85">
        <f>IF('[1]miasto2004'!I799&gt;0,'[1]miasto2004'!I799,"")</f>
      </c>
      <c r="J507" s="85">
        <f>IF('[1]miasto2004'!J799&gt;0,'[1]miasto2004'!J799,"")</f>
      </c>
      <c r="K507" s="450">
        <f t="shared" si="96"/>
        <v>2</v>
      </c>
    </row>
    <row r="508" spans="1:11" s="5" customFormat="1" ht="13.5" customHeight="1" thickBot="1">
      <c r="A508" s="42"/>
      <c r="B508" s="43"/>
      <c r="C508" s="122" t="s">
        <v>320</v>
      </c>
      <c r="D508" s="83">
        <v>4530</v>
      </c>
      <c r="E508" s="85">
        <f>IF('[1]miasto2004'!E800&gt;0,'[1]miasto2004'!E800,"")</f>
        <v>650</v>
      </c>
      <c r="F508" s="85">
        <f>IF('[1]miasto2004'!F800&gt;0,'[1]miasto2004'!F800,"")</f>
      </c>
      <c r="G508" s="85">
        <f>IF('[1]miasto2004'!G800&gt;0,'[1]miasto2004'!G800,"")</f>
      </c>
      <c r="H508" s="85">
        <f>IF('[1]miasto2004'!H800&gt;0,'[1]miasto2004'!H800,"")</f>
      </c>
      <c r="I508" s="85">
        <f>IF('[1]miasto2004'!I800&gt;0,'[1]miasto2004'!I800,"")</f>
      </c>
      <c r="J508" s="85">
        <f>IF('[1]miasto2004'!J800&gt;0,'[1]miasto2004'!J800,"")</f>
      </c>
      <c r="K508" s="599">
        <f t="shared" si="96"/>
      </c>
    </row>
    <row r="509" spans="1:11" s="16" customFormat="1" ht="33" customHeight="1" thickBot="1">
      <c r="A509" s="123"/>
      <c r="B509" s="124"/>
      <c r="C509" s="127" t="s">
        <v>411</v>
      </c>
      <c r="D509" s="125"/>
      <c r="E509" s="126">
        <f aca="true" t="shared" si="97" ref="E509:J509">IF(SUM(E11,E14,E18,E78,E86,E109,E115,E173,E193,E222,E228,E285,E301,309,E387,E435,E461)&gt;0,SUM(E11,E14,E18,E78,E86,E109,E115,E173,E193,E222,E228,E285,E301,E366,E387,E435,E461),"")</f>
        <v>76123262</v>
      </c>
      <c r="F509" s="126">
        <f t="shared" si="97"/>
        <v>96663114</v>
      </c>
      <c r="G509" s="126">
        <f t="shared" si="97"/>
        <v>88872718</v>
      </c>
      <c r="H509" s="126">
        <f t="shared" si="97"/>
        <v>45437822</v>
      </c>
      <c r="I509" s="126">
        <f t="shared" si="97"/>
        <v>38801027</v>
      </c>
      <c r="J509" s="126">
        <f t="shared" si="97"/>
        <v>4633869</v>
      </c>
      <c r="K509" s="468">
        <f t="shared" si="96"/>
        <v>1.1674843624016007</v>
      </c>
    </row>
    <row r="510" spans="1:4" ht="12.75">
      <c r="A510" s="20"/>
      <c r="B510" s="20"/>
      <c r="C510" s="20"/>
      <c r="D510" s="20"/>
    </row>
    <row r="511" s="5" customFormat="1" ht="12.75"/>
    <row r="516" ht="12.75">
      <c r="H516" s="5"/>
    </row>
    <row r="527" ht="30" customHeight="1">
      <c r="C527" s="27"/>
    </row>
  </sheetData>
  <printOptions/>
  <pageMargins left="0.1968503937007874" right="0.1968503937007874" top="0.5905511811023623" bottom="0.3937007874015748" header="0.1968503937007874" footer="0.5118110236220472"/>
  <pageSetup horizontalDpi="300" verticalDpi="300" orientation="landscape" paperSize="9" r:id="rId1"/>
  <headerFooter alignWithMargins="0">
    <oddHeader>&amp;C&amp;"Arial CE,Kursywa"&amp;9-   &amp;P   -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2"/>
  <dimension ref="A1:E23"/>
  <sheetViews>
    <sheetView zoomScale="75" zoomScaleNormal="75" workbookViewId="0" topLeftCell="A1">
      <selection activeCell="E2" sqref="E2"/>
    </sheetView>
  </sheetViews>
  <sheetFormatPr defaultColWidth="9.00390625" defaultRowHeight="12.75"/>
  <cols>
    <col min="1" max="1" width="7.625" style="0" customWidth="1"/>
    <col min="2" max="2" width="42.25390625" style="0" customWidth="1"/>
    <col min="3" max="3" width="19.125" style="0" customWidth="1"/>
    <col min="4" max="4" width="20.00390625" style="0" customWidth="1"/>
    <col min="5" max="5" width="19.25390625" style="0" customWidth="1"/>
  </cols>
  <sheetData>
    <row r="1" ht="12.75">
      <c r="E1" s="4" t="s">
        <v>494</v>
      </c>
    </row>
    <row r="2" ht="12.75">
      <c r="E2" s="4" t="s">
        <v>536</v>
      </c>
    </row>
    <row r="3" ht="12.75">
      <c r="E3" s="4" t="s">
        <v>537</v>
      </c>
    </row>
    <row r="4" ht="12.75">
      <c r="E4" s="4" t="s">
        <v>420</v>
      </c>
    </row>
    <row r="5" ht="12.75">
      <c r="E5" s="4"/>
    </row>
    <row r="6" spans="2:3" ht="20.25">
      <c r="B6" s="187" t="s">
        <v>110</v>
      </c>
      <c r="C6" s="171"/>
    </row>
    <row r="7" ht="18">
      <c r="B7" s="171" t="s">
        <v>111</v>
      </c>
    </row>
    <row r="8" spans="2:4" ht="18">
      <c r="B8" s="171" t="s">
        <v>112</v>
      </c>
      <c r="C8" s="189"/>
      <c r="D8" s="189"/>
    </row>
    <row r="9" spans="2:4" ht="18">
      <c r="B9" s="171"/>
      <c r="C9" s="189"/>
      <c r="D9" s="189"/>
    </row>
    <row r="10" ht="21.75" customHeight="1" thickBot="1"/>
    <row r="11" spans="1:5" ht="97.5" customHeight="1" thickBot="1">
      <c r="A11" s="294" t="s">
        <v>20</v>
      </c>
      <c r="B11" s="259" t="s">
        <v>34</v>
      </c>
      <c r="C11" s="255" t="s">
        <v>107</v>
      </c>
      <c r="D11" s="256" t="s">
        <v>108</v>
      </c>
      <c r="E11" s="298" t="s">
        <v>109</v>
      </c>
    </row>
    <row r="12" spans="1:5" ht="15" customHeight="1" thickBot="1">
      <c r="A12" s="293">
        <v>1</v>
      </c>
      <c r="B12" s="216">
        <v>2</v>
      </c>
      <c r="C12" s="217">
        <v>3</v>
      </c>
      <c r="D12" s="218">
        <v>4</v>
      </c>
      <c r="E12" s="226">
        <v>5</v>
      </c>
    </row>
    <row r="13" spans="1:5" ht="30.75" customHeight="1" thickBot="1">
      <c r="A13" s="304"/>
      <c r="B13" s="305" t="s">
        <v>113</v>
      </c>
      <c r="C13" s="430">
        <v>107247</v>
      </c>
      <c r="D13" s="430">
        <v>125258</v>
      </c>
      <c r="E13" s="431">
        <v>72311</v>
      </c>
    </row>
    <row r="14" spans="1:5" ht="42.75" customHeight="1" thickBot="1">
      <c r="A14" s="306"/>
      <c r="B14" s="307" t="s">
        <v>114</v>
      </c>
      <c r="C14" s="423">
        <f>IF(SUM(C15:C17)&gt;0,SUM(C15:C17),"")</f>
        <v>337200</v>
      </c>
      <c r="D14" s="423">
        <f>IF(SUM(D15:D17)&gt;0,SUM(D15:D17),"")</f>
        <v>330300</v>
      </c>
      <c r="E14" s="423">
        <f>IF(SUM(E15:E17)&gt;0,SUM(E15:E17),"")</f>
        <v>320300</v>
      </c>
    </row>
    <row r="15" spans="1:5" ht="30.75" customHeight="1">
      <c r="A15" s="300">
        <v>1</v>
      </c>
      <c r="B15" s="302" t="s">
        <v>118</v>
      </c>
      <c r="C15" s="535">
        <v>35000</v>
      </c>
      <c r="D15" s="535">
        <v>30000</v>
      </c>
      <c r="E15" s="535">
        <v>20000</v>
      </c>
    </row>
    <row r="16" spans="1:5" ht="30.75" customHeight="1">
      <c r="A16" s="301">
        <v>2</v>
      </c>
      <c r="B16" s="302" t="s">
        <v>119</v>
      </c>
      <c r="C16" s="535">
        <v>300000</v>
      </c>
      <c r="D16" s="535">
        <v>300000</v>
      </c>
      <c r="E16" s="536">
        <v>300000</v>
      </c>
    </row>
    <row r="17" spans="1:5" ht="30.75" customHeight="1" thickBot="1">
      <c r="A17" s="301">
        <v>3</v>
      </c>
      <c r="B17" s="309" t="s">
        <v>120</v>
      </c>
      <c r="C17" s="537">
        <v>2200</v>
      </c>
      <c r="D17" s="537">
        <v>300</v>
      </c>
      <c r="E17" s="642">
        <v>300</v>
      </c>
    </row>
    <row r="18" spans="1:5" ht="30.75" customHeight="1" thickBot="1">
      <c r="A18" s="325"/>
      <c r="B18" s="645" t="s">
        <v>115</v>
      </c>
      <c r="C18" s="425">
        <f>IF(SUM(C13:C14)&gt;0,SUM(C13:C14),"")</f>
        <v>444447</v>
      </c>
      <c r="D18" s="425">
        <f>IF(SUM(D13:D14)&gt;0,SUM(D13:D14),"")</f>
        <v>455558</v>
      </c>
      <c r="E18" s="425">
        <f>IF(SUM(E13:E14)&gt;0,SUM(E13:E14),"")</f>
        <v>392611</v>
      </c>
    </row>
    <row r="19" spans="1:5" ht="38.25" customHeight="1">
      <c r="A19" s="649"/>
      <c r="B19" s="650" t="s">
        <v>116</v>
      </c>
      <c r="C19" s="651">
        <f>IF(SUM(C20:C22)&gt;0,SUM(C20:C22),"")</f>
        <v>393447</v>
      </c>
      <c r="D19" s="651">
        <f>IF(SUM(D20:D22)&gt;0,SUM(D20:D22),"")</f>
        <v>383247</v>
      </c>
      <c r="E19" s="651">
        <f>IF(SUM(E20:E22)&gt;0,SUM(E20:E22),"")</f>
        <v>382411</v>
      </c>
    </row>
    <row r="20" spans="1:5" ht="33" customHeight="1">
      <c r="A20" s="301">
        <v>1</v>
      </c>
      <c r="B20" s="317" t="s">
        <v>121</v>
      </c>
      <c r="C20" s="646">
        <v>373247</v>
      </c>
      <c r="D20" s="647">
        <v>373247</v>
      </c>
      <c r="E20" s="648">
        <v>362211</v>
      </c>
    </row>
    <row r="21" spans="1:5" ht="24" customHeight="1">
      <c r="A21" s="301">
        <v>2</v>
      </c>
      <c r="B21" s="302" t="s">
        <v>122</v>
      </c>
      <c r="C21" s="535">
        <v>20000</v>
      </c>
      <c r="D21" s="539">
        <v>10000</v>
      </c>
      <c r="E21" s="540">
        <v>20000</v>
      </c>
    </row>
    <row r="22" spans="1:5" ht="24" customHeight="1" thickBot="1">
      <c r="A22" s="301">
        <v>3</v>
      </c>
      <c r="B22" s="309" t="s">
        <v>123</v>
      </c>
      <c r="C22" s="537">
        <v>200</v>
      </c>
      <c r="D22" s="538"/>
      <c r="E22" s="541">
        <v>200</v>
      </c>
    </row>
    <row r="23" spans="1:5" ht="46.5" customHeight="1" thickBot="1">
      <c r="A23" s="308"/>
      <c r="B23" s="310" t="s">
        <v>117</v>
      </c>
      <c r="C23" s="429">
        <v>51000</v>
      </c>
      <c r="D23" s="429">
        <v>72311</v>
      </c>
      <c r="E23" s="429">
        <v>10200</v>
      </c>
    </row>
  </sheetData>
  <printOptions/>
  <pageMargins left="0.75" right="0.75" top="1" bottom="1" header="0.5" footer="0.5"/>
  <pageSetup horizontalDpi="240" verticalDpi="24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3"/>
  <dimension ref="A1:E22"/>
  <sheetViews>
    <sheetView zoomScale="75" zoomScaleNormal="75" workbookViewId="0" topLeftCell="A1">
      <selection activeCell="C4" sqref="C4"/>
    </sheetView>
  </sheetViews>
  <sheetFormatPr defaultColWidth="9.00390625" defaultRowHeight="12.75"/>
  <cols>
    <col min="1" max="1" width="7.625" style="0" customWidth="1"/>
    <col min="2" max="2" width="42.25390625" style="0" customWidth="1"/>
    <col min="3" max="3" width="19.125" style="0" customWidth="1"/>
    <col min="4" max="4" width="20.00390625" style="0" customWidth="1"/>
    <col min="5" max="5" width="19.25390625" style="0" customWidth="1"/>
  </cols>
  <sheetData>
    <row r="1" ht="12.75">
      <c r="E1" s="4" t="s">
        <v>495</v>
      </c>
    </row>
    <row r="2" ht="12.75">
      <c r="E2" s="4" t="s">
        <v>536</v>
      </c>
    </row>
    <row r="3" ht="12.75">
      <c r="E3" s="4" t="s">
        <v>537</v>
      </c>
    </row>
    <row r="4" ht="12.75">
      <c r="E4" s="4" t="s">
        <v>417</v>
      </c>
    </row>
    <row r="5" ht="12.75">
      <c r="E5" s="4"/>
    </row>
    <row r="6" spans="2:3" ht="20.25">
      <c r="B6" s="187" t="s">
        <v>110</v>
      </c>
      <c r="C6" s="171"/>
    </row>
    <row r="7" ht="18">
      <c r="B7" s="171" t="s">
        <v>111</v>
      </c>
    </row>
    <row r="8" spans="2:4" ht="18">
      <c r="B8" s="171" t="s">
        <v>124</v>
      </c>
      <c r="C8" s="189"/>
      <c r="D8" s="189"/>
    </row>
    <row r="9" spans="2:4" ht="18">
      <c r="B9" s="171"/>
      <c r="C9" s="189"/>
      <c r="D9" s="189"/>
    </row>
    <row r="10" ht="21.75" customHeight="1" thickBot="1"/>
    <row r="11" spans="1:5" ht="97.5" customHeight="1" thickBot="1">
      <c r="A11" s="294" t="s">
        <v>20</v>
      </c>
      <c r="B11" s="259" t="s">
        <v>34</v>
      </c>
      <c r="C11" s="255" t="s">
        <v>107</v>
      </c>
      <c r="D11" s="256" t="s">
        <v>108</v>
      </c>
      <c r="E11" s="298" t="s">
        <v>109</v>
      </c>
    </row>
    <row r="12" spans="1:5" ht="15" customHeight="1" thickBot="1">
      <c r="A12" s="293">
        <v>1</v>
      </c>
      <c r="B12" s="216">
        <v>2</v>
      </c>
      <c r="C12" s="217">
        <v>3</v>
      </c>
      <c r="D12" s="218">
        <v>4</v>
      </c>
      <c r="E12" s="226">
        <v>5</v>
      </c>
    </row>
    <row r="13" spans="1:5" ht="30.75" customHeight="1" thickBot="1">
      <c r="A13" s="304"/>
      <c r="B13" s="305" t="s">
        <v>113</v>
      </c>
      <c r="C13" s="430">
        <v>64336</v>
      </c>
      <c r="D13" s="430">
        <v>59536</v>
      </c>
      <c r="E13" s="431">
        <v>139536</v>
      </c>
    </row>
    <row r="14" spans="1:5" ht="42.75" customHeight="1" thickBot="1">
      <c r="A14" s="306"/>
      <c r="B14" s="307" t="s">
        <v>114</v>
      </c>
      <c r="C14" s="423">
        <f>IF(SUM(C15:C16)&gt;0,SUM(C15:C16),"")</f>
        <v>150000</v>
      </c>
      <c r="D14" s="423">
        <f>IF(SUM(D15:D16)&gt;0,SUM(D15:D16),"")</f>
        <v>150000</v>
      </c>
      <c r="E14" s="423">
        <f>IF(SUM(E15:E16)&gt;0,SUM(E15:E16),"")</f>
        <v>150000</v>
      </c>
    </row>
    <row r="15" spans="1:5" ht="45" customHeight="1">
      <c r="A15" s="301">
        <v>1</v>
      </c>
      <c r="B15" s="302" t="s">
        <v>126</v>
      </c>
      <c r="C15" s="422">
        <v>150000</v>
      </c>
      <c r="D15" s="422">
        <v>150000</v>
      </c>
      <c r="E15" s="424">
        <v>150000</v>
      </c>
    </row>
    <row r="16" spans="1:5" ht="30.75" customHeight="1" thickBot="1">
      <c r="A16" s="301"/>
      <c r="B16" s="309"/>
      <c r="C16" s="427"/>
      <c r="D16" s="427"/>
      <c r="E16" s="437"/>
    </row>
    <row r="17" spans="1:5" ht="30.75" customHeight="1" thickBot="1">
      <c r="A17" s="325"/>
      <c r="B17" s="645" t="s">
        <v>115</v>
      </c>
      <c r="C17" s="425">
        <f>IF(SUM(C13:C14)&gt;0,SUM(C13:C14),"")</f>
        <v>214336</v>
      </c>
      <c r="D17" s="425">
        <f>IF(SUM(D13:D14)&gt;0,SUM(D13:D14),"")</f>
        <v>209536</v>
      </c>
      <c r="E17" s="425">
        <f>IF(SUM(E13:E14)&gt;0,SUM(E13:E14),"")</f>
        <v>289536</v>
      </c>
    </row>
    <row r="18" spans="1:5" ht="38.25" customHeight="1" thickBot="1">
      <c r="A18" s="649"/>
      <c r="B18" s="643" t="s">
        <v>116</v>
      </c>
      <c r="C18" s="644">
        <f>IF(SUM(C19:C21)&gt;0,SUM(C19:C21),"")</f>
        <v>70000</v>
      </c>
      <c r="D18" s="644">
        <f>IF(SUM(D19:D21)&gt;0,SUM(D19:D21),"")</f>
        <v>70000</v>
      </c>
      <c r="E18" s="644">
        <f>IF(SUM(E19:E21)&gt;0,SUM(E19:E21),"")</f>
        <v>90000</v>
      </c>
    </row>
    <row r="19" spans="1:5" ht="33" customHeight="1">
      <c r="A19" s="301">
        <v>1</v>
      </c>
      <c r="B19" s="302" t="s">
        <v>208</v>
      </c>
      <c r="C19" s="422"/>
      <c r="D19" s="426"/>
      <c r="E19" s="534">
        <v>10000</v>
      </c>
    </row>
    <row r="20" spans="1:5" ht="33" customHeight="1">
      <c r="A20" s="301">
        <v>2</v>
      </c>
      <c r="B20" s="302" t="s">
        <v>209</v>
      </c>
      <c r="C20" s="422">
        <v>30000</v>
      </c>
      <c r="D20" s="426">
        <v>30000</v>
      </c>
      <c r="E20" s="534">
        <v>80000</v>
      </c>
    </row>
    <row r="21" spans="1:5" ht="51" customHeight="1" thickBot="1">
      <c r="A21" s="301">
        <v>3</v>
      </c>
      <c r="B21" s="309" t="s">
        <v>127</v>
      </c>
      <c r="C21" s="427">
        <v>40000</v>
      </c>
      <c r="D21" s="421">
        <v>40000</v>
      </c>
      <c r="E21" s="428"/>
    </row>
    <row r="22" spans="1:5" ht="46.5" customHeight="1" thickBot="1">
      <c r="A22" s="308"/>
      <c r="B22" s="310" t="s">
        <v>117</v>
      </c>
      <c r="C22" s="429">
        <v>144336</v>
      </c>
      <c r="D22" s="429">
        <v>139536</v>
      </c>
      <c r="E22" s="429">
        <v>199536</v>
      </c>
    </row>
  </sheetData>
  <printOptions/>
  <pageMargins left="0.75" right="0.75" top="1" bottom="1" header="0.5" footer="0.5"/>
  <pageSetup horizontalDpi="240" verticalDpi="24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4"/>
  <dimension ref="A1:F31"/>
  <sheetViews>
    <sheetView zoomScale="75" zoomScaleNormal="75" workbookViewId="0" topLeftCell="A1">
      <selection activeCell="D2" sqref="D2"/>
    </sheetView>
  </sheetViews>
  <sheetFormatPr defaultColWidth="9.00390625" defaultRowHeight="12.75"/>
  <cols>
    <col min="1" max="1" width="7.625" style="0" customWidth="1"/>
    <col min="2" max="2" width="42.25390625" style="0" customWidth="1"/>
    <col min="3" max="3" width="19.125" style="0" customWidth="1"/>
    <col min="4" max="4" width="20.00390625" style="0" customWidth="1"/>
    <col min="5" max="5" width="19.25390625" style="0" customWidth="1"/>
  </cols>
  <sheetData>
    <row r="1" spans="4:5" ht="12.75">
      <c r="D1" s="4" t="s">
        <v>496</v>
      </c>
      <c r="E1" s="4"/>
    </row>
    <row r="2" spans="4:5" ht="12.75">
      <c r="D2" s="4" t="s">
        <v>216</v>
      </c>
      <c r="E2" s="4"/>
    </row>
    <row r="3" spans="4:5" ht="12.75">
      <c r="D3" s="4" t="s">
        <v>217</v>
      </c>
      <c r="E3" s="4"/>
    </row>
    <row r="4" spans="4:5" ht="12.75">
      <c r="D4" s="4" t="s">
        <v>421</v>
      </c>
      <c r="E4" s="4"/>
    </row>
    <row r="5" spans="4:5" ht="12.75">
      <c r="D5" s="4"/>
      <c r="E5" s="4"/>
    </row>
    <row r="6" spans="2:3" ht="20.25">
      <c r="B6" s="187" t="s">
        <v>110</v>
      </c>
      <c r="C6" s="171"/>
    </row>
    <row r="7" ht="18">
      <c r="B7" s="171" t="s">
        <v>129</v>
      </c>
    </row>
    <row r="8" spans="2:4" ht="18">
      <c r="B8" s="171" t="s">
        <v>128</v>
      </c>
      <c r="C8" s="189"/>
      <c r="D8" s="189"/>
    </row>
    <row r="9" spans="2:4" ht="18">
      <c r="B9" s="171"/>
      <c r="C9" s="189"/>
      <c r="D9" s="189"/>
    </row>
    <row r="10" ht="21.75" customHeight="1" thickBot="1"/>
    <row r="11" spans="1:5" ht="97.5" customHeight="1" thickBot="1">
      <c r="A11" s="294" t="s">
        <v>20</v>
      </c>
      <c r="B11" s="259" t="s">
        <v>34</v>
      </c>
      <c r="C11" s="255" t="s">
        <v>107</v>
      </c>
      <c r="D11" s="256" t="s">
        <v>108</v>
      </c>
      <c r="E11" s="298" t="s">
        <v>109</v>
      </c>
    </row>
    <row r="12" spans="1:5" ht="15" customHeight="1" thickBot="1">
      <c r="A12" s="293">
        <v>1</v>
      </c>
      <c r="B12" s="216">
        <v>2</v>
      </c>
      <c r="C12" s="217">
        <v>3</v>
      </c>
      <c r="D12" s="218">
        <v>4</v>
      </c>
      <c r="E12" s="226">
        <v>5</v>
      </c>
    </row>
    <row r="13" spans="1:6" ht="30.75" customHeight="1" thickBot="1">
      <c r="A13" s="655" t="s">
        <v>131</v>
      </c>
      <c r="B13" s="312" t="s">
        <v>130</v>
      </c>
      <c r="C13" s="425">
        <f>IF(SUM(C14)&gt;0,SUM(C14),"")</f>
        <v>5158</v>
      </c>
      <c r="D13" s="425">
        <f>IF(SUM(D14)&gt;0,SUM(D14),"")</f>
        <v>5158</v>
      </c>
      <c r="E13" s="425">
        <f>IF(SUM(E14)&gt;0,SUM(E14),"")</f>
        <v>5158</v>
      </c>
      <c r="F13" s="280"/>
    </row>
    <row r="14" spans="1:5" ht="30.75" customHeight="1" thickBot="1">
      <c r="A14" s="313">
        <v>1</v>
      </c>
      <c r="B14" s="314" t="s">
        <v>136</v>
      </c>
      <c r="C14" s="432">
        <v>5158</v>
      </c>
      <c r="D14" s="432">
        <v>5158</v>
      </c>
      <c r="E14" s="432">
        <v>5158</v>
      </c>
    </row>
    <row r="15" spans="1:5" ht="34.5" customHeight="1" thickBot="1">
      <c r="A15" s="315" t="s">
        <v>132</v>
      </c>
      <c r="B15" s="318" t="s">
        <v>133</v>
      </c>
      <c r="C15" s="423">
        <f>IF(SUM(C16,C19)&gt;0,SUM(C16,C19),"")</f>
        <v>126100</v>
      </c>
      <c r="D15" s="423">
        <f>IF(SUM(D16,D19)&gt;0,SUM(D16,D19),"")</f>
        <v>110100</v>
      </c>
      <c r="E15" s="423">
        <f>IF(SUM(E16,E19)&gt;0,SUM(E16,E19),"")</f>
        <v>135000</v>
      </c>
    </row>
    <row r="16" spans="1:5" ht="30" customHeight="1">
      <c r="A16" s="653">
        <v>1</v>
      </c>
      <c r="B16" s="444" t="s">
        <v>134</v>
      </c>
      <c r="C16" s="434">
        <f>IF(SUM(C17:C18)&gt;0,SUM(C17:C18),"")</f>
        <v>16100</v>
      </c>
      <c r="D16" s="433">
        <f>IF(SUM(D17:D18)&gt;0,SUM(D17:D18),"")</f>
        <v>16100</v>
      </c>
      <c r="E16" s="433">
        <f>IF(SUM(E17:E18)&gt;0,SUM(E17:E18),"")</f>
        <v>25000</v>
      </c>
    </row>
    <row r="17" spans="1:5" ht="30.75" customHeight="1">
      <c r="A17" s="322"/>
      <c r="B17" s="445" t="s">
        <v>210</v>
      </c>
      <c r="C17" s="437">
        <v>16100</v>
      </c>
      <c r="D17" s="437">
        <v>16100</v>
      </c>
      <c r="E17" s="437"/>
    </row>
    <row r="18" spans="1:5" ht="32.25" customHeight="1">
      <c r="A18" s="322"/>
      <c r="B18" s="452" t="s">
        <v>211</v>
      </c>
      <c r="C18" s="437"/>
      <c r="D18" s="437"/>
      <c r="E18" s="437">
        <v>25000</v>
      </c>
    </row>
    <row r="19" spans="1:5" ht="30" customHeight="1">
      <c r="A19" s="654">
        <v>2</v>
      </c>
      <c r="B19" s="446" t="s">
        <v>135</v>
      </c>
      <c r="C19" s="434">
        <f>IF(SUM(C20:C20)&gt;0,SUM(C20:C20),"")</f>
        <v>110000</v>
      </c>
      <c r="D19" s="434">
        <f>IF(SUM(D20:D20)&gt;0,SUM(D20:D20),"")</f>
        <v>94000</v>
      </c>
      <c r="E19" s="434">
        <f>IF(SUM(E20:E20)&gt;0,SUM(E20:E20),"")</f>
        <v>110000</v>
      </c>
    </row>
    <row r="20" spans="1:5" ht="33" customHeight="1" thickBot="1">
      <c r="A20" s="303"/>
      <c r="B20" s="453" t="s">
        <v>104</v>
      </c>
      <c r="C20" s="436">
        <v>110000</v>
      </c>
      <c r="D20" s="435">
        <v>94000</v>
      </c>
      <c r="E20" s="436">
        <v>110000</v>
      </c>
    </row>
    <row r="21" spans="1:5" ht="33" customHeight="1" thickBot="1">
      <c r="A21" s="315" t="s">
        <v>138</v>
      </c>
      <c r="B21" s="316" t="s">
        <v>137</v>
      </c>
      <c r="C21" s="423">
        <f>IF(SUM(C22,C26,C27)&gt;0,SUM(C22,C26,C27),"")</f>
        <v>126100</v>
      </c>
      <c r="D21" s="423">
        <f>IF(SUM(D22,D26,D27)&gt;0,SUM(D22,D26,D27),"")</f>
        <v>110100</v>
      </c>
      <c r="E21" s="423">
        <f>IF(SUM(E22,E26,E27)&gt;0,SUM(E22,E26,E27),"")</f>
        <v>135000</v>
      </c>
    </row>
    <row r="22" spans="1:5" ht="24" customHeight="1" thickBot="1">
      <c r="A22" s="653">
        <v>1</v>
      </c>
      <c r="B22" s="444" t="s">
        <v>139</v>
      </c>
      <c r="C22" s="438">
        <f>IF(SUM(C23:C25)&gt;0,SUM(C23:C25),"")</f>
        <v>110000</v>
      </c>
      <c r="D22" s="438">
        <f>IF(SUM(D23:D25)&gt;0,SUM(D23:D25),"")</f>
        <v>94000</v>
      </c>
      <c r="E22" s="438">
        <f>IF(SUM(E23:E25)&gt;0,SUM(E23:E25),"")</f>
        <v>110000</v>
      </c>
    </row>
    <row r="23" spans="1:5" ht="33" customHeight="1">
      <c r="A23" s="442"/>
      <c r="B23" s="445" t="s">
        <v>140</v>
      </c>
      <c r="C23" s="448">
        <v>88000</v>
      </c>
      <c r="D23" s="542">
        <v>72000</v>
      </c>
      <c r="E23" s="533">
        <v>88000</v>
      </c>
    </row>
    <row r="24" spans="1:5" ht="33" customHeight="1">
      <c r="A24" s="442"/>
      <c r="B24" s="445" t="s">
        <v>141</v>
      </c>
      <c r="C24" s="422">
        <v>11000</v>
      </c>
      <c r="D24" s="542">
        <v>11000</v>
      </c>
      <c r="E24" s="533">
        <v>11000</v>
      </c>
    </row>
    <row r="25" spans="1:5" ht="27.75" customHeight="1">
      <c r="A25" s="652"/>
      <c r="B25" s="445" t="s">
        <v>142</v>
      </c>
      <c r="C25" s="422">
        <v>11000</v>
      </c>
      <c r="D25" s="542">
        <v>11000</v>
      </c>
      <c r="E25" s="533">
        <v>11000</v>
      </c>
    </row>
    <row r="26" spans="1:5" ht="24.75" customHeight="1">
      <c r="A26" s="443">
        <v>2</v>
      </c>
      <c r="B26" s="446" t="s">
        <v>212</v>
      </c>
      <c r="C26" s="656">
        <v>16100</v>
      </c>
      <c r="D26" s="657">
        <v>16100</v>
      </c>
      <c r="E26" s="657"/>
    </row>
    <row r="27" spans="1:5" ht="22.5" customHeight="1" thickBot="1">
      <c r="A27" s="451">
        <v>3</v>
      </c>
      <c r="B27" s="447" t="s">
        <v>213</v>
      </c>
      <c r="C27" s="449"/>
      <c r="D27" s="543"/>
      <c r="E27" s="543">
        <v>25000</v>
      </c>
    </row>
    <row r="28" spans="1:5" ht="39" customHeight="1" thickBot="1">
      <c r="A28" s="439"/>
      <c r="B28" s="440" t="s">
        <v>117</v>
      </c>
      <c r="C28" s="441">
        <f>IF(SUM(C29)&gt;0,SUM(C29),"")</f>
        <v>5158</v>
      </c>
      <c r="D28" s="441">
        <f>IF(SUM(D29)&gt;0,SUM(D29),"")</f>
        <v>5158</v>
      </c>
      <c r="E28" s="441">
        <f>IF(SUM(E29)&gt;0,SUM(E29),"")</f>
        <v>5158</v>
      </c>
    </row>
    <row r="29" spans="1:5" ht="31.5" customHeight="1" thickBot="1">
      <c r="A29" s="454">
        <v>1</v>
      </c>
      <c r="B29" s="455" t="s">
        <v>136</v>
      </c>
      <c r="C29" s="456">
        <v>5158</v>
      </c>
      <c r="D29" s="457">
        <v>5158</v>
      </c>
      <c r="E29" s="456">
        <v>5158</v>
      </c>
    </row>
    <row r="30" spans="4:5" ht="12.75">
      <c r="D30" s="5"/>
      <c r="E30" s="5"/>
    </row>
    <row r="31" ht="12.75">
      <c r="E31" s="5"/>
    </row>
  </sheetData>
  <printOptions/>
  <pageMargins left="0.75" right="0.75" top="1" bottom="1" header="0.5" footer="0.5"/>
  <pageSetup horizontalDpi="240" verticalDpi="24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5"/>
  <dimension ref="A1:D46"/>
  <sheetViews>
    <sheetView zoomScale="75" zoomScaleNormal="75" workbookViewId="0" topLeftCell="A1">
      <selection activeCell="F13" sqref="F13"/>
    </sheetView>
  </sheetViews>
  <sheetFormatPr defaultColWidth="9.00390625" defaultRowHeight="12.75"/>
  <cols>
    <col min="1" max="1" width="5.25390625" style="0" customWidth="1"/>
    <col min="2" max="2" width="79.00390625" style="0" customWidth="1"/>
    <col min="3" max="3" width="21.375" style="0" customWidth="1"/>
  </cols>
  <sheetData>
    <row r="1" ht="12.75">
      <c r="C1" s="4" t="s">
        <v>497</v>
      </c>
    </row>
    <row r="2" ht="12.75">
      <c r="C2" s="4" t="s">
        <v>536</v>
      </c>
    </row>
    <row r="3" ht="12.75">
      <c r="C3" s="4" t="s">
        <v>422</v>
      </c>
    </row>
    <row r="4" ht="12.75">
      <c r="C4" s="4" t="s">
        <v>417</v>
      </c>
    </row>
    <row r="5" ht="12.75">
      <c r="C5" s="4"/>
    </row>
    <row r="6" ht="12.75">
      <c r="C6" s="4"/>
    </row>
    <row r="7" ht="20.25">
      <c r="B7" s="187" t="s">
        <v>143</v>
      </c>
    </row>
    <row r="8" ht="17.25" customHeight="1" thickBot="1">
      <c r="B8" s="171"/>
    </row>
    <row r="9" spans="1:3" ht="97.5" customHeight="1" thickBot="1">
      <c r="A9" s="294" t="s">
        <v>20</v>
      </c>
      <c r="B9" s="260" t="s">
        <v>34</v>
      </c>
      <c r="C9" s="319" t="s">
        <v>151</v>
      </c>
    </row>
    <row r="10" spans="1:3" ht="15" customHeight="1" thickBot="1">
      <c r="A10" s="293">
        <v>1</v>
      </c>
      <c r="B10" s="216">
        <v>2</v>
      </c>
      <c r="C10" s="226">
        <v>3</v>
      </c>
    </row>
    <row r="11" spans="1:4" ht="39.75" customHeight="1" thickBot="1">
      <c r="A11" s="337" t="s">
        <v>131</v>
      </c>
      <c r="B11" s="338" t="s">
        <v>150</v>
      </c>
      <c r="C11" s="346">
        <v>23144093</v>
      </c>
      <c r="D11" s="280"/>
    </row>
    <row r="12" spans="1:4" ht="30.75" customHeight="1" thickBot="1">
      <c r="A12" s="315">
        <v>1</v>
      </c>
      <c r="B12" s="318" t="s">
        <v>152</v>
      </c>
      <c r="C12" s="361">
        <f>IF(SUM(C13:C15)&gt;0,SUM(C13:C15),"")</f>
        <v>2345940</v>
      </c>
      <c r="D12" s="280"/>
    </row>
    <row r="13" spans="1:4" ht="45.75" customHeight="1">
      <c r="A13" s="311"/>
      <c r="B13" s="314" t="s">
        <v>157</v>
      </c>
      <c r="C13" s="347">
        <v>1512580</v>
      </c>
      <c r="D13" s="280"/>
    </row>
    <row r="14" spans="1:4" ht="30.75" customHeight="1">
      <c r="A14" s="320"/>
      <c r="B14" s="326" t="s">
        <v>226</v>
      </c>
      <c r="C14" s="348">
        <v>666680</v>
      </c>
      <c r="D14" s="280"/>
    </row>
    <row r="15" spans="1:3" ht="45" customHeight="1" thickBot="1">
      <c r="A15" s="321"/>
      <c r="B15" s="314" t="s">
        <v>228</v>
      </c>
      <c r="C15" s="349">
        <v>166680</v>
      </c>
    </row>
    <row r="16" spans="1:3" ht="42.75" customHeight="1" thickBot="1">
      <c r="A16" s="315">
        <v>2</v>
      </c>
      <c r="B16" s="327" t="s">
        <v>153</v>
      </c>
      <c r="C16" s="361">
        <f>IF(SUM(C17,C18,C19,C20)&gt;0,SUM(C17,C18,C19,C20),"")</f>
        <v>17011000</v>
      </c>
    </row>
    <row r="17" spans="1:3" ht="35.25" customHeight="1">
      <c r="A17" s="341" t="s">
        <v>182</v>
      </c>
      <c r="B17" s="324" t="s">
        <v>227</v>
      </c>
      <c r="C17" s="350">
        <v>16439000</v>
      </c>
    </row>
    <row r="18" spans="1:3" ht="36" customHeight="1">
      <c r="A18" s="322" t="s">
        <v>183</v>
      </c>
      <c r="B18" s="324" t="s">
        <v>154</v>
      </c>
      <c r="C18" s="351">
        <v>504000</v>
      </c>
    </row>
    <row r="19" spans="1:3" ht="33" customHeight="1">
      <c r="A19" s="199" t="s">
        <v>184</v>
      </c>
      <c r="B19" s="324" t="s">
        <v>155</v>
      </c>
      <c r="C19" s="352"/>
    </row>
    <row r="20" spans="1:3" ht="32.25" customHeight="1" thickBot="1">
      <c r="A20" s="322" t="s">
        <v>185</v>
      </c>
      <c r="B20" s="342" t="s">
        <v>156</v>
      </c>
      <c r="C20" s="351">
        <v>68000</v>
      </c>
    </row>
    <row r="21" spans="1:3" ht="28.5" customHeight="1" thickBot="1">
      <c r="A21" s="362" t="s">
        <v>186</v>
      </c>
      <c r="B21" s="370" t="s">
        <v>179</v>
      </c>
      <c r="C21" s="369">
        <f>IF(SUM(C22,C23)&gt;0,SUM(C22,C23),"")</f>
        <v>1402056</v>
      </c>
    </row>
    <row r="22" spans="1:3" ht="21" customHeight="1" thickBot="1">
      <c r="A22" s="323"/>
      <c r="B22" s="365" t="s">
        <v>224</v>
      </c>
      <c r="C22" s="366">
        <v>1316480</v>
      </c>
    </row>
    <row r="23" spans="1:3" ht="23.25" customHeight="1" thickBot="1">
      <c r="A23" s="368"/>
      <c r="B23" s="364" t="s">
        <v>225</v>
      </c>
      <c r="C23" s="366">
        <v>85576</v>
      </c>
    </row>
    <row r="24" spans="1:3" ht="24.75" customHeight="1" thickBot="1">
      <c r="A24" s="343" t="s">
        <v>187</v>
      </c>
      <c r="B24" s="372" t="s">
        <v>158</v>
      </c>
      <c r="C24" s="353">
        <f>IF(SUM(C25:C27)&gt;0,SUM(C25:C27),"")</f>
        <v>2222856</v>
      </c>
    </row>
    <row r="25" spans="1:3" ht="18" customHeight="1">
      <c r="A25" s="329"/>
      <c r="B25" s="324" t="s">
        <v>159</v>
      </c>
      <c r="C25" s="371">
        <v>2222856</v>
      </c>
    </row>
    <row r="26" spans="1:3" ht="24" customHeight="1">
      <c r="A26" s="322"/>
      <c r="B26" s="324" t="s">
        <v>160</v>
      </c>
      <c r="C26" s="355"/>
    </row>
    <row r="27" spans="1:3" ht="18.75" customHeight="1" thickBot="1">
      <c r="A27" s="345"/>
      <c r="B27" s="342" t="s">
        <v>161</v>
      </c>
      <c r="C27" s="351"/>
    </row>
    <row r="28" spans="1:3" ht="50.25" customHeight="1" thickBot="1">
      <c r="A28" s="343" t="s">
        <v>188</v>
      </c>
      <c r="B28" s="344" t="s">
        <v>162</v>
      </c>
      <c r="C28" s="363">
        <v>162241</v>
      </c>
    </row>
    <row r="29" spans="1:3" ht="49.5" customHeight="1" thickBot="1">
      <c r="A29" s="331"/>
      <c r="B29" s="330" t="s">
        <v>163</v>
      </c>
      <c r="C29" s="373">
        <f>IF(SUM(C12,C16,C21,C24,C28)&gt;0,SUM(C12,C16,C21,C24,C28),"")</f>
        <v>23144093</v>
      </c>
    </row>
    <row r="30" spans="1:3" ht="45" customHeight="1" thickBot="1">
      <c r="A30" s="335" t="s">
        <v>132</v>
      </c>
      <c r="B30" s="336" t="s">
        <v>165</v>
      </c>
      <c r="C30" s="354">
        <f>IF(SUM(C31:C32)&gt;0,SUM(C31:C32),"")</f>
        <v>5657627</v>
      </c>
    </row>
    <row r="31" spans="1:3" ht="45" customHeight="1" thickBot="1">
      <c r="A31" s="329"/>
      <c r="B31" s="324" t="s">
        <v>166</v>
      </c>
      <c r="C31" s="355">
        <v>4780400</v>
      </c>
    </row>
    <row r="32" spans="1:3" ht="45" customHeight="1" thickBot="1">
      <c r="A32" s="322">
        <v>2</v>
      </c>
      <c r="B32" s="342" t="s">
        <v>167</v>
      </c>
      <c r="C32" s="367">
        <v>877227</v>
      </c>
    </row>
    <row r="33" spans="1:3" ht="38.25" customHeight="1" thickBot="1">
      <c r="A33" s="328"/>
      <c r="B33" s="375" t="s">
        <v>169</v>
      </c>
      <c r="C33" s="376">
        <f>IF(SUM(C30:C30)&gt;0,SUM(C30:C30),"")</f>
        <v>5657627</v>
      </c>
    </row>
    <row r="34" spans="1:3" ht="30.75" customHeight="1" thickBot="1">
      <c r="A34" s="331"/>
      <c r="B34" s="374" t="s">
        <v>168</v>
      </c>
      <c r="C34" s="373">
        <f>IF(SUM(C29,C33)&gt;0,SUM(C29,C33),"")</f>
        <v>28801720</v>
      </c>
    </row>
    <row r="35" spans="1:3" ht="38.25" customHeight="1" thickBot="1">
      <c r="A35" s="292" t="s">
        <v>138</v>
      </c>
      <c r="B35" s="336" t="s">
        <v>164</v>
      </c>
      <c r="C35" s="356">
        <f>IF(SUM(C36:C41)&gt;0,SUM(C36:C41),"")</f>
        <v>8703361</v>
      </c>
    </row>
    <row r="36" spans="1:3" ht="33" customHeight="1">
      <c r="A36" s="322"/>
      <c r="B36" s="317" t="s">
        <v>171</v>
      </c>
      <c r="C36" s="357">
        <v>3524000</v>
      </c>
    </row>
    <row r="37" spans="1:3" ht="33" customHeight="1">
      <c r="A37" s="322"/>
      <c r="B37" s="317" t="s">
        <v>173</v>
      </c>
      <c r="C37" s="348">
        <v>2346140</v>
      </c>
    </row>
    <row r="38" spans="1:3" ht="33" customHeight="1">
      <c r="A38" s="322"/>
      <c r="B38" s="317" t="s">
        <v>172</v>
      </c>
      <c r="C38" s="358">
        <v>2222856</v>
      </c>
    </row>
    <row r="39" spans="1:3" ht="33" customHeight="1">
      <c r="A39" s="303"/>
      <c r="B39" s="302" t="s">
        <v>174</v>
      </c>
      <c r="C39" s="359">
        <v>479189</v>
      </c>
    </row>
    <row r="40" spans="1:3" ht="33" customHeight="1">
      <c r="A40" s="303"/>
      <c r="B40" s="302" t="s">
        <v>175</v>
      </c>
      <c r="C40" s="359">
        <v>85576</v>
      </c>
    </row>
    <row r="41" spans="1:3" ht="33" customHeight="1" thickBot="1">
      <c r="A41" s="303"/>
      <c r="B41" s="302" t="s">
        <v>176</v>
      </c>
      <c r="C41" s="359">
        <v>45600</v>
      </c>
    </row>
    <row r="42" spans="1:3" ht="40.5" customHeight="1" thickBot="1">
      <c r="A42" s="331"/>
      <c r="B42" s="332" t="s">
        <v>170</v>
      </c>
      <c r="C42" s="376">
        <f>IF(SUM(C35:C35)&gt;0,SUM(C35:C35),"")</f>
        <v>8703361</v>
      </c>
    </row>
    <row r="43" spans="1:3" ht="51" customHeight="1" thickBot="1">
      <c r="A43" s="331"/>
      <c r="B43" s="334" t="s">
        <v>181</v>
      </c>
      <c r="C43" s="360">
        <v>20098359</v>
      </c>
    </row>
    <row r="44" spans="1:3" ht="51" customHeight="1" thickBot="1">
      <c r="A44" s="325" t="s">
        <v>177</v>
      </c>
      <c r="B44" s="333" t="s">
        <v>180</v>
      </c>
      <c r="C44" s="356">
        <v>133946207</v>
      </c>
    </row>
    <row r="45" spans="1:3" ht="46.5" customHeight="1" thickBot="1">
      <c r="A45" s="339"/>
      <c r="B45" s="340" t="s">
        <v>178</v>
      </c>
      <c r="C45" s="665">
        <v>0.15</v>
      </c>
    </row>
    <row r="46" ht="12.75">
      <c r="C46" s="5"/>
    </row>
  </sheetData>
  <printOptions/>
  <pageMargins left="0.75" right="0.75" top="1" bottom="1" header="0.5" footer="0.5"/>
  <pageSetup horizontalDpi="240" verticalDpi="24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1:J24"/>
  <sheetViews>
    <sheetView tabSelected="1" zoomScale="75" zoomScaleNormal="75" workbookViewId="0" topLeftCell="A1">
      <selection activeCell="E14" sqref="E14"/>
    </sheetView>
  </sheetViews>
  <sheetFormatPr defaultColWidth="9.00390625" defaultRowHeight="12.75"/>
  <cols>
    <col min="1" max="1" width="6.375" style="0" customWidth="1"/>
    <col min="2" max="2" width="34.25390625" style="0" customWidth="1"/>
    <col min="3" max="3" width="16.25390625" style="0" customWidth="1"/>
    <col min="4" max="4" width="19.875" style="0" customWidth="1"/>
    <col min="5" max="5" width="17.875" style="0" customWidth="1"/>
    <col min="6" max="6" width="16.875" style="0" customWidth="1"/>
  </cols>
  <sheetData>
    <row r="1" spans="5:10" ht="12.75">
      <c r="E1" s="4" t="s">
        <v>3</v>
      </c>
      <c r="F1" s="4"/>
      <c r="J1" s="4"/>
    </row>
    <row r="2" spans="5:10" ht="12.75">
      <c r="E2" s="4" t="s">
        <v>536</v>
      </c>
      <c r="F2" s="4"/>
      <c r="J2" s="4"/>
    </row>
    <row r="3" spans="5:10" ht="12.75">
      <c r="E3" s="4" t="s">
        <v>537</v>
      </c>
      <c r="F3" s="4"/>
      <c r="J3" s="4"/>
    </row>
    <row r="4" spans="5:10" ht="12.75">
      <c r="E4" s="4" t="s">
        <v>418</v>
      </c>
      <c r="F4" s="4"/>
      <c r="J4" s="4"/>
    </row>
    <row r="6" spans="3:7" ht="18">
      <c r="C6" s="171"/>
      <c r="D6" s="171"/>
      <c r="E6" s="171"/>
      <c r="F6" s="171"/>
      <c r="G6" s="171"/>
    </row>
    <row r="7" spans="2:7" ht="20.25">
      <c r="B7" s="187" t="s">
        <v>13</v>
      </c>
      <c r="C7" s="187"/>
      <c r="D7" s="187"/>
      <c r="E7" s="171"/>
      <c r="F7" s="171"/>
      <c r="G7" s="171"/>
    </row>
    <row r="8" spans="2:4" ht="20.25">
      <c r="B8" s="187" t="s">
        <v>19</v>
      </c>
      <c r="C8" s="188"/>
      <c r="D8" s="188"/>
    </row>
    <row r="9" spans="2:4" ht="21" thickBot="1">
      <c r="B9" s="188"/>
      <c r="C9" s="188"/>
      <c r="D9" s="188"/>
    </row>
    <row r="10" spans="1:6" ht="49.5" customHeight="1" thickBot="1">
      <c r="A10" s="277" t="s">
        <v>20</v>
      </c>
      <c r="B10" s="170" t="s">
        <v>270</v>
      </c>
      <c r="C10" s="170" t="s">
        <v>271</v>
      </c>
      <c r="D10" s="170" t="s">
        <v>470</v>
      </c>
      <c r="E10" s="275" t="s">
        <v>285</v>
      </c>
      <c r="F10" s="278" t="s">
        <v>30</v>
      </c>
    </row>
    <row r="11" spans="1:6" ht="33.75" customHeight="1" thickBot="1">
      <c r="A11" s="636">
        <v>1</v>
      </c>
      <c r="B11" s="177" t="s">
        <v>307</v>
      </c>
      <c r="C11" s="475">
        <v>4210</v>
      </c>
      <c r="D11" s="481">
        <v>8000</v>
      </c>
      <c r="E11" s="482"/>
      <c r="F11" s="483">
        <f>IF('[1]miasto2004'!G236&gt;0,'[1]miasto2004'!G236,"")</f>
        <v>8000</v>
      </c>
    </row>
    <row r="12" spans="1:6" ht="31.5" customHeight="1" thickBot="1">
      <c r="A12" s="637">
        <v>2</v>
      </c>
      <c r="B12" s="178" t="s">
        <v>280</v>
      </c>
      <c r="C12" s="476">
        <v>4300</v>
      </c>
      <c r="D12" s="481">
        <f>IF(SUM(D13:D15)&gt;0,SUM(D13:D15),"")</f>
        <v>174500</v>
      </c>
      <c r="E12" s="481">
        <f>IF(SUM(E13:E15)&gt;0,SUM(E13:E15),"")</f>
        <v>34320</v>
      </c>
      <c r="F12" s="483">
        <f>IF('[1]miasto2004'!G237&gt;0,'[1]miasto2004'!G237,"")</f>
        <v>208820</v>
      </c>
    </row>
    <row r="13" spans="1:6" ht="15.75">
      <c r="A13" s="638"/>
      <c r="B13" s="173" t="s">
        <v>21</v>
      </c>
      <c r="C13" s="477"/>
      <c r="D13" s="484"/>
      <c r="E13" s="484">
        <v>30000</v>
      </c>
      <c r="F13" s="485">
        <f>IF('[1]miasto2004'!G238&gt;0,'[1]miasto2004'!G238,"")</f>
        <v>30000</v>
      </c>
    </row>
    <row r="14" spans="1:6" ht="15.75">
      <c r="A14" s="639"/>
      <c r="B14" s="172" t="s">
        <v>22</v>
      </c>
      <c r="C14" s="478"/>
      <c r="D14" s="486"/>
      <c r="E14" s="486">
        <v>4320</v>
      </c>
      <c r="F14" s="487">
        <f>IF('[1]miasto2004'!G239&gt;0,'[1]miasto2004'!G239,"")</f>
        <v>4320</v>
      </c>
    </row>
    <row r="15" spans="1:6" ht="16.5" thickBot="1">
      <c r="A15" s="640"/>
      <c r="B15" s="176" t="s">
        <v>469</v>
      </c>
      <c r="C15" s="479"/>
      <c r="D15" s="488">
        <v>174500</v>
      </c>
      <c r="E15" s="488"/>
      <c r="F15" s="489">
        <f>IF('[1]miasto2004'!G240&gt;0,'[1]miasto2004'!G240,"")</f>
        <v>174500</v>
      </c>
    </row>
    <row r="16" spans="1:6" ht="31.5" customHeight="1" thickBot="1">
      <c r="A16" s="637">
        <v>3</v>
      </c>
      <c r="B16" s="178" t="s">
        <v>282</v>
      </c>
      <c r="C16" s="476">
        <v>4430</v>
      </c>
      <c r="D16" s="490"/>
      <c r="E16" s="481">
        <f>IF(SUM(E17:E20)&gt;0,SUM(E17:E20),"")</f>
        <v>20000</v>
      </c>
      <c r="F16" s="483">
        <f>IF('[1]miasto2004'!G244&gt;0,'[1]miasto2004'!G244,"")</f>
        <v>20000</v>
      </c>
    </row>
    <row r="17" spans="1:6" ht="15.75">
      <c r="A17" s="638"/>
      <c r="B17" s="173" t="s">
        <v>23</v>
      </c>
      <c r="C17" s="477"/>
      <c r="D17" s="484"/>
      <c r="E17" s="484">
        <v>3000</v>
      </c>
      <c r="F17" s="485">
        <f>IF('[1]miasto2004'!G245&gt;0,'[1]miasto2004'!G245,"")</f>
        <v>3000</v>
      </c>
    </row>
    <row r="18" spans="1:6" ht="15.75">
      <c r="A18" s="639"/>
      <c r="B18" s="172" t="s">
        <v>24</v>
      </c>
      <c r="C18" s="478"/>
      <c r="D18" s="486"/>
      <c r="E18" s="486">
        <v>13000</v>
      </c>
      <c r="F18" s="487">
        <f>IF('[1]miasto2004'!G246&gt;0,'[1]miasto2004'!G246,"")</f>
        <v>13000</v>
      </c>
    </row>
    <row r="19" spans="1:6" ht="30">
      <c r="A19" s="639"/>
      <c r="B19" s="179" t="s">
        <v>25</v>
      </c>
      <c r="C19" s="480"/>
      <c r="D19" s="486"/>
      <c r="E19" s="486">
        <v>2000</v>
      </c>
      <c r="F19" s="487">
        <f>IF('[1]miasto2004'!G247&gt;0,'[1]miasto2004'!G247,"")</f>
        <v>2000</v>
      </c>
    </row>
    <row r="20" spans="1:6" ht="30.75" thickBot="1">
      <c r="A20" s="640"/>
      <c r="B20" s="630" t="s">
        <v>26</v>
      </c>
      <c r="C20" s="631"/>
      <c r="D20" s="488"/>
      <c r="E20" s="488">
        <v>2000</v>
      </c>
      <c r="F20" s="632">
        <f>IF('[1]miasto2004'!G248&gt;0,'[1]miasto2004'!G248,"")</f>
        <v>2000</v>
      </c>
    </row>
    <row r="21" spans="1:6" ht="79.5" customHeight="1" thickBot="1">
      <c r="A21" s="637">
        <v>4</v>
      </c>
      <c r="B21" s="634" t="s">
        <v>58</v>
      </c>
      <c r="C21" s="476">
        <v>8070</v>
      </c>
      <c r="D21" s="635"/>
      <c r="E21" s="635">
        <v>20615</v>
      </c>
      <c r="F21" s="633">
        <f>IF('[1]miasto2004'!G251&gt;0,'[1]miasto2004'!G251,"")</f>
        <v>20615</v>
      </c>
    </row>
    <row r="22" spans="1:6" ht="41.25" customHeight="1" thickBot="1">
      <c r="A22" s="626"/>
      <c r="B22" s="627" t="s">
        <v>27</v>
      </c>
      <c r="C22" s="628"/>
      <c r="D22" s="629">
        <f>IF(SUM(D11,D12,D16,D21)&gt;0,SUM(D11,D12,D16,D21),"")</f>
        <v>182500</v>
      </c>
      <c r="E22" s="629">
        <f>IF(SUM(E11,E12,E16,E21)&gt;0,SUM(E11,E12,E16,E21),"")</f>
        <v>74935</v>
      </c>
      <c r="F22" s="629">
        <f>IF(SUM(F11,F12,F16,F21)&gt;0,SUM(F11,F12,F16,F21),"")</f>
        <v>257435</v>
      </c>
    </row>
    <row r="23" spans="2:6" ht="12.75">
      <c r="B23" s="2"/>
      <c r="F23" s="474"/>
    </row>
    <row r="24" ht="12.75">
      <c r="B24" s="2"/>
    </row>
  </sheetData>
  <printOptions/>
  <pageMargins left="0.3937007874015748" right="0.3937007874015748" top="0.984251968503937" bottom="0.984251968503937" header="0.5118110236220472" footer="0.5118110236220472"/>
  <pageSetup horizontalDpi="240" verticalDpi="24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J24"/>
  <sheetViews>
    <sheetView zoomScale="75" zoomScaleNormal="75" workbookViewId="0" topLeftCell="A1">
      <selection activeCell="F2" sqref="F2"/>
    </sheetView>
  </sheetViews>
  <sheetFormatPr defaultColWidth="9.00390625" defaultRowHeight="12.75"/>
  <cols>
    <col min="1" max="1" width="6.125" style="0" customWidth="1"/>
    <col min="2" max="2" width="38.375" style="0" customWidth="1"/>
    <col min="3" max="3" width="10.625" style="0" customWidth="1"/>
    <col min="4" max="4" width="18.875" style="0" customWidth="1"/>
    <col min="5" max="5" width="19.00390625" style="0" customWidth="1"/>
    <col min="6" max="6" width="19.375" style="0" customWidth="1"/>
  </cols>
  <sheetData>
    <row r="1" spans="6:10" ht="12.75">
      <c r="F1" s="4" t="s">
        <v>486</v>
      </c>
      <c r="J1" s="4"/>
    </row>
    <row r="2" spans="6:10" ht="12.75">
      <c r="F2" s="4" t="s">
        <v>536</v>
      </c>
      <c r="J2" s="4"/>
    </row>
    <row r="3" spans="6:10" ht="12.75">
      <c r="F3" s="4" t="s">
        <v>537</v>
      </c>
      <c r="J3" s="4"/>
    </row>
    <row r="4" ht="12.75">
      <c r="F4" s="4" t="s">
        <v>419</v>
      </c>
    </row>
    <row r="5" ht="12.75">
      <c r="F5" s="4"/>
    </row>
    <row r="6" spans="3:7" ht="20.25">
      <c r="C6" s="187" t="s">
        <v>13</v>
      </c>
      <c r="D6" s="187"/>
      <c r="E6" s="171"/>
      <c r="G6" s="171"/>
    </row>
    <row r="7" spans="3:7" ht="20.25">
      <c r="C7" s="187" t="s">
        <v>29</v>
      </c>
      <c r="D7" s="187"/>
      <c r="E7" s="171"/>
      <c r="F7" s="171"/>
      <c r="G7" s="171"/>
    </row>
    <row r="8" spans="3:4" ht="21" thickBot="1">
      <c r="C8" s="188"/>
      <c r="D8" s="188"/>
    </row>
    <row r="9" spans="1:6" ht="73.5" customHeight="1" thickBot="1">
      <c r="A9" s="277" t="s">
        <v>20</v>
      </c>
      <c r="B9" s="276" t="s">
        <v>270</v>
      </c>
      <c r="C9" s="186" t="s">
        <v>271</v>
      </c>
      <c r="D9" s="275" t="s">
        <v>95</v>
      </c>
      <c r="E9" s="275" t="s">
        <v>28</v>
      </c>
      <c r="F9" s="278" t="s">
        <v>30</v>
      </c>
    </row>
    <row r="10" spans="1:6" ht="32.25" customHeight="1">
      <c r="A10" s="285">
        <v>1</v>
      </c>
      <c r="B10" s="182" t="s">
        <v>274</v>
      </c>
      <c r="C10" s="180">
        <v>4010</v>
      </c>
      <c r="D10" s="399">
        <f>IF('[1]miasto2004'!H517&gt;0,'[1]miasto2004'!H517,"")</f>
        <v>120000</v>
      </c>
      <c r="E10" s="399">
        <f>IF('[1]miasto2004'!J517&gt;0,'[1]miasto2004'!J517,"")</f>
        <v>136630</v>
      </c>
      <c r="F10" s="399">
        <f>IF('[1]miasto2004'!G517&gt;0,'[1]miasto2004'!G517,"")</f>
        <v>256630</v>
      </c>
    </row>
    <row r="11" spans="1:6" ht="25.5" customHeight="1">
      <c r="A11" s="285">
        <v>2</v>
      </c>
      <c r="B11" s="182" t="s">
        <v>275</v>
      </c>
      <c r="C11" s="180">
        <v>4040</v>
      </c>
      <c r="D11" s="399">
        <f>IF('[1]miasto2004'!H518&gt;0,'[1]miasto2004'!H518,"")</f>
        <v>9400</v>
      </c>
      <c r="E11" s="399">
        <f>IF('[1]miasto2004'!J518&gt;0,'[1]miasto2004'!J518,"")</f>
        <v>10500</v>
      </c>
      <c r="F11" s="399">
        <f>IF('[1]miasto2004'!G518&gt;0,'[1]miasto2004'!G518,"")</f>
        <v>19900</v>
      </c>
    </row>
    <row r="12" spans="1:6" ht="23.25" customHeight="1">
      <c r="A12" s="286">
        <v>3</v>
      </c>
      <c r="B12" s="183" t="s">
        <v>276</v>
      </c>
      <c r="C12" s="174">
        <v>4110</v>
      </c>
      <c r="D12" s="399">
        <f>IF('[1]miasto2004'!H519&gt;0,'[1]miasto2004'!H519,"")</f>
        <v>22000</v>
      </c>
      <c r="E12" s="399">
        <f>IF('[1]miasto2004'!J519&gt;0,'[1]miasto2004'!J519,"")</f>
        <v>26086</v>
      </c>
      <c r="F12" s="399">
        <f>IF('[1]miasto2004'!G519&gt;0,'[1]miasto2004'!G519,"")</f>
        <v>48086</v>
      </c>
    </row>
    <row r="13" spans="1:6" ht="23.25" customHeight="1">
      <c r="A13" s="287">
        <v>4</v>
      </c>
      <c r="B13" s="179" t="s">
        <v>319</v>
      </c>
      <c r="C13" s="175">
        <v>4120</v>
      </c>
      <c r="D13" s="399">
        <f>IF('[1]miasto2004'!H520&gt;0,'[1]miasto2004'!H520,"")</f>
        <v>3120</v>
      </c>
      <c r="E13" s="399">
        <f>IF('[1]miasto2004'!J520&gt;0,'[1]miasto2004'!J520,"")</f>
        <v>3605</v>
      </c>
      <c r="F13" s="399">
        <f>IF('[1]miasto2004'!G520&gt;0,'[1]miasto2004'!G520,"")</f>
        <v>6725</v>
      </c>
    </row>
    <row r="14" spans="1:6" ht="21.75" customHeight="1">
      <c r="A14" s="287">
        <v>5</v>
      </c>
      <c r="B14" s="179" t="s">
        <v>277</v>
      </c>
      <c r="C14" s="175">
        <v>4210</v>
      </c>
      <c r="D14" s="399">
        <f>IF('[1]miasto2004'!H521&gt;0,'[1]miasto2004'!H521,"")</f>
        <v>4800</v>
      </c>
      <c r="E14" s="399">
        <f>IF('[1]miasto2004'!J521&gt;0,'[1]miasto2004'!J521,"")</f>
        <v>7273</v>
      </c>
      <c r="F14" s="399">
        <f>IF('[1]miasto2004'!G521&gt;0,'[1]miasto2004'!G521,"")</f>
        <v>12073</v>
      </c>
    </row>
    <row r="15" spans="1:6" ht="24" customHeight="1">
      <c r="A15" s="285">
        <v>6</v>
      </c>
      <c r="B15" s="185" t="s">
        <v>331</v>
      </c>
      <c r="C15" s="180">
        <v>4220</v>
      </c>
      <c r="D15" s="399">
        <f>IF('[1]miasto2004'!H522&gt;0,'[1]miasto2004'!H522,"")</f>
        <v>112000</v>
      </c>
      <c r="E15" s="399">
        <f>IF('[1]miasto2004'!J522&gt;0,'[1]miasto2004'!J522,"")</f>
      </c>
      <c r="F15" s="399">
        <f>IF('[1]miasto2004'!G522&gt;0,'[1]miasto2004'!G522,"")</f>
        <v>112000</v>
      </c>
    </row>
    <row r="16" spans="1:6" ht="24" customHeight="1">
      <c r="A16" s="288">
        <v>7</v>
      </c>
      <c r="B16" s="184" t="s">
        <v>278</v>
      </c>
      <c r="C16" s="181">
        <v>4260</v>
      </c>
      <c r="D16" s="399">
        <f>IF('[1]miasto2004'!H523&gt;0,'[1]miasto2004'!H523,"")</f>
        <v>20500</v>
      </c>
      <c r="E16" s="399">
        <f>IF('[1]miasto2004'!J523&gt;0,'[1]miasto2004'!J523,"")</f>
        <v>2750</v>
      </c>
      <c r="F16" s="399">
        <f>IF('[1]miasto2004'!G523&gt;0,'[1]miasto2004'!G523,"")</f>
        <v>23250</v>
      </c>
    </row>
    <row r="17" spans="1:6" ht="26.25" customHeight="1">
      <c r="A17" s="286">
        <v>8</v>
      </c>
      <c r="B17" s="183" t="s">
        <v>279</v>
      </c>
      <c r="C17" s="174">
        <v>4270</v>
      </c>
      <c r="D17" s="399">
        <f>IF('[1]miasto2004'!H524&gt;0,'[1]miasto2004'!H524,"")</f>
        <v>4500</v>
      </c>
      <c r="E17" s="399">
        <f>IF('[1]miasto2004'!J524&gt;0,'[1]miasto2004'!J524,"")</f>
      </c>
      <c r="F17" s="399">
        <f>IF('[1]miasto2004'!G524&gt;0,'[1]miasto2004'!G524,"")</f>
        <v>4500</v>
      </c>
    </row>
    <row r="18" spans="1:6" ht="20.25" customHeight="1">
      <c r="A18" s="287">
        <v>9</v>
      </c>
      <c r="B18" s="179" t="s">
        <v>280</v>
      </c>
      <c r="C18" s="175">
        <v>4300</v>
      </c>
      <c r="D18" s="399">
        <f>IF('[1]miasto2004'!H525&gt;0,'[1]miasto2004'!H525,"")</f>
        <v>48000</v>
      </c>
      <c r="E18" s="399">
        <f>IF('[1]miasto2004'!J525&gt;0,'[1]miasto2004'!J525,"")</f>
        <v>24807</v>
      </c>
      <c r="F18" s="399">
        <f>IF('[1]miasto2004'!G525&gt;0,'[1]miasto2004'!G525,"")</f>
        <v>72807</v>
      </c>
    </row>
    <row r="19" spans="1:6" ht="23.25" customHeight="1">
      <c r="A19" s="287">
        <v>10</v>
      </c>
      <c r="B19" s="179" t="s">
        <v>281</v>
      </c>
      <c r="C19" s="175">
        <v>4410</v>
      </c>
      <c r="D19" s="399">
        <f>IF('[1]miasto2004'!H526&gt;0,'[1]miasto2004'!H526,"")</f>
        <v>500</v>
      </c>
      <c r="E19" s="399">
        <f>IF('[1]miasto2004'!J526&gt;0,'[1]miasto2004'!J526,"")</f>
        <v>300</v>
      </c>
      <c r="F19" s="399">
        <f>IF('[1]miasto2004'!G526&gt;0,'[1]miasto2004'!G526,"")</f>
        <v>800</v>
      </c>
    </row>
    <row r="20" spans="1:6" ht="21.75" customHeight="1">
      <c r="A20" s="287">
        <v>11</v>
      </c>
      <c r="B20" s="179" t="s">
        <v>282</v>
      </c>
      <c r="C20" s="175">
        <v>4430</v>
      </c>
      <c r="D20" s="399">
        <f>IF('[1]miasto2004'!H527&gt;0,'[1]miasto2004'!H527,"")</f>
        <v>260</v>
      </c>
      <c r="E20" s="399">
        <f>IF('[1]miasto2004'!J527&gt;0,'[1]miasto2004'!J527,"")</f>
        <v>300</v>
      </c>
      <c r="F20" s="399">
        <f>IF('[1]miasto2004'!G527&gt;0,'[1]miasto2004'!G527,"")</f>
        <v>560</v>
      </c>
    </row>
    <row r="21" spans="1:6" ht="24.75" customHeight="1" thickBot="1">
      <c r="A21" s="285">
        <v>12</v>
      </c>
      <c r="B21" s="182" t="s">
        <v>447</v>
      </c>
      <c r="C21" s="180">
        <v>4440</v>
      </c>
      <c r="D21" s="399">
        <f>IF('[1]miasto2004'!H528&gt;0,'[1]miasto2004'!H528,"")</f>
        <v>4930</v>
      </c>
      <c r="E21" s="399">
        <f>IF('[1]miasto2004'!J528&gt;0,'[1]miasto2004'!J528,"")</f>
        <v>4749</v>
      </c>
      <c r="F21" s="399">
        <f>IF('[1]miasto2004'!G528&gt;0,'[1]miasto2004'!G528,"")</f>
        <v>9679</v>
      </c>
    </row>
    <row r="22" spans="1:6" ht="44.25" customHeight="1" thickBot="1">
      <c r="A22" s="289"/>
      <c r="B22" s="290" t="s">
        <v>27</v>
      </c>
      <c r="C22" s="291"/>
      <c r="D22" s="400">
        <f>IF(SUM(D10:D21)&gt;0,SUM(D10:D21),"")</f>
        <v>350010</v>
      </c>
      <c r="E22" s="400">
        <f>IF(SUM(E10:E21)&gt;0,SUM(E10:E21),"")</f>
        <v>217000</v>
      </c>
      <c r="F22" s="400">
        <f>IF(SUM(F10:F21)&gt;0,SUM(F10:F21),"")</f>
        <v>567010</v>
      </c>
    </row>
    <row r="23" ht="12.75">
      <c r="B23" s="2"/>
    </row>
    <row r="24" ht="12.75">
      <c r="B24" s="2"/>
    </row>
  </sheetData>
  <printOptions/>
  <pageMargins left="0.3937007874015748" right="0.3937007874015748" top="0.984251968503937" bottom="0.984251968503937" header="0.5118110236220472" footer="0.5118110236220472"/>
  <pageSetup horizontalDpi="240" verticalDpi="24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I36"/>
  <sheetViews>
    <sheetView workbookViewId="0" topLeftCell="C1">
      <selection activeCell="D3" sqref="D3"/>
    </sheetView>
  </sheetViews>
  <sheetFormatPr defaultColWidth="9.00390625" defaultRowHeight="12.75"/>
  <cols>
    <col min="1" max="1" width="3.875" style="0" customWidth="1"/>
    <col min="2" max="2" width="6.00390625" style="0" customWidth="1"/>
    <col min="3" max="3" width="11.625" style="0" customWidth="1"/>
    <col min="4" max="4" width="32.875" style="0" customWidth="1"/>
    <col min="5" max="5" width="15.125" style="0" customWidth="1"/>
    <col min="6" max="6" width="12.875" style="0" customWidth="1"/>
    <col min="7" max="7" width="15.00390625" style="0" customWidth="1"/>
    <col min="8" max="8" width="12.125" style="0" customWidth="1"/>
  </cols>
  <sheetData>
    <row r="1" ht="12.75">
      <c r="G1" s="4" t="s">
        <v>489</v>
      </c>
    </row>
    <row r="2" ht="12.75">
      <c r="G2" s="4" t="s">
        <v>536</v>
      </c>
    </row>
    <row r="3" ht="12.75">
      <c r="G3" s="4" t="s">
        <v>537</v>
      </c>
    </row>
    <row r="4" ht="12.75">
      <c r="G4" s="4" t="s">
        <v>420</v>
      </c>
    </row>
    <row r="5" ht="12.75">
      <c r="G5" s="4"/>
    </row>
    <row r="6" ht="15.75">
      <c r="C6" s="189" t="s">
        <v>40</v>
      </c>
    </row>
    <row r="7" spans="4:6" ht="15.75">
      <c r="D7" s="189" t="s">
        <v>39</v>
      </c>
      <c r="E7" s="189"/>
      <c r="F7" s="189"/>
    </row>
    <row r="8" ht="13.5" thickBot="1"/>
    <row r="9" spans="1:9" ht="24" customHeight="1" thickBot="1">
      <c r="A9" s="269"/>
      <c r="B9" s="270"/>
      <c r="C9" s="270"/>
      <c r="D9" s="271"/>
      <c r="E9" s="194" t="s">
        <v>35</v>
      </c>
      <c r="F9" s="195"/>
      <c r="G9" s="194" t="s">
        <v>37</v>
      </c>
      <c r="H9" s="195"/>
      <c r="I9" s="193"/>
    </row>
    <row r="10" spans="1:8" ht="22.5" customHeight="1" thickBot="1">
      <c r="A10" s="272" t="s">
        <v>32</v>
      </c>
      <c r="B10" s="273" t="s">
        <v>41</v>
      </c>
      <c r="C10" s="491" t="s">
        <v>33</v>
      </c>
      <c r="D10" s="274" t="s">
        <v>34</v>
      </c>
      <c r="E10" s="191" t="s">
        <v>31</v>
      </c>
      <c r="F10" s="192" t="s">
        <v>36</v>
      </c>
      <c r="G10" s="190" t="s">
        <v>38</v>
      </c>
      <c r="H10" s="190" t="s">
        <v>36</v>
      </c>
    </row>
    <row r="11" spans="1:8" ht="21.75" customHeight="1">
      <c r="A11" s="401">
        <v>1</v>
      </c>
      <c r="B11" s="402">
        <v>700</v>
      </c>
      <c r="C11" s="403"/>
      <c r="D11" s="404" t="s">
        <v>302</v>
      </c>
      <c r="E11" s="492">
        <f>IF(SUM(E12)&gt;0,SUM(E12),"")</f>
      </c>
      <c r="F11" s="492">
        <f>IF(SUM(F12)&gt;0,SUM(F12),"")</f>
        <v>40000</v>
      </c>
      <c r="G11" s="492">
        <f>IF(SUM(G12)&gt;0,SUM(G12),"")</f>
      </c>
      <c r="H11" s="493">
        <f>IF(SUM(H12)&gt;0,SUM(H12),"")</f>
        <v>40000</v>
      </c>
    </row>
    <row r="12" spans="1:8" ht="25.5">
      <c r="A12" s="405"/>
      <c r="B12" s="406"/>
      <c r="C12" s="224">
        <v>70005</v>
      </c>
      <c r="D12" s="407" t="s">
        <v>303</v>
      </c>
      <c r="E12" s="494"/>
      <c r="F12" s="495">
        <f>H12</f>
        <v>40000</v>
      </c>
      <c r="G12" s="494"/>
      <c r="H12" s="496">
        <f>IF('[1]miastopw'!J48&gt;0,'[1]miastopw'!J48,"")</f>
        <v>40000</v>
      </c>
    </row>
    <row r="13" spans="1:8" ht="22.5" customHeight="1">
      <c r="A13" s="408">
        <v>2</v>
      </c>
      <c r="B13" s="409">
        <v>710</v>
      </c>
      <c r="C13" s="410"/>
      <c r="D13" s="411" t="s">
        <v>310</v>
      </c>
      <c r="E13" s="497">
        <f>IF(SUM(E14:E16)&gt;0,SUM(E14:E16),"")</f>
      </c>
      <c r="F13" s="497">
        <f>IF(SUM(F14:F16)&gt;0,SUM(F14:F16),"")</f>
        <v>163000</v>
      </c>
      <c r="G13" s="497">
        <f>IF(SUM(G14:G16)&gt;0,SUM(G14:G16),"")</f>
      </c>
      <c r="H13" s="498">
        <f>IF(SUM(H14:H16)&gt;0,SUM(H14:H16),"")</f>
        <v>163000</v>
      </c>
    </row>
    <row r="14" spans="1:8" ht="15.75" customHeight="1">
      <c r="A14" s="405"/>
      <c r="B14" s="406"/>
      <c r="C14" s="224">
        <v>71013</v>
      </c>
      <c r="D14" s="407" t="s">
        <v>313</v>
      </c>
      <c r="E14" s="494"/>
      <c r="F14" s="499">
        <f>H14</f>
        <v>40000</v>
      </c>
      <c r="G14" s="494"/>
      <c r="H14" s="500">
        <f>IF('[1]miastopw'!J54&gt;0,'[1]miastopw'!J54,"")</f>
        <v>40000</v>
      </c>
    </row>
    <row r="15" spans="1:8" ht="25.5">
      <c r="A15" s="405"/>
      <c r="B15" s="406"/>
      <c r="C15" s="224">
        <v>71014</v>
      </c>
      <c r="D15" s="407" t="s">
        <v>314</v>
      </c>
      <c r="E15" s="494"/>
      <c r="F15" s="499">
        <f>H15</f>
        <v>10000</v>
      </c>
      <c r="G15" s="494"/>
      <c r="H15" s="496">
        <f>IF('[1]miastopw'!J58&gt;0,'[1]miastopw'!J58,"")</f>
        <v>10000</v>
      </c>
    </row>
    <row r="16" spans="1:8" ht="12.75">
      <c r="A16" s="405"/>
      <c r="B16" s="406"/>
      <c r="C16" s="224">
        <v>71015</v>
      </c>
      <c r="D16" s="407" t="s">
        <v>316</v>
      </c>
      <c r="E16" s="501"/>
      <c r="F16" s="502">
        <f>H16</f>
        <v>113000</v>
      </c>
      <c r="G16" s="501"/>
      <c r="H16" s="503">
        <f>IF('[1]miastopw'!J62&gt;0,'[1]miastopw'!J62,"")</f>
        <v>113000</v>
      </c>
    </row>
    <row r="17" spans="1:8" ht="23.25" customHeight="1">
      <c r="A17" s="408">
        <v>3</v>
      </c>
      <c r="B17" s="409">
        <v>750</v>
      </c>
      <c r="C17" s="410"/>
      <c r="D17" s="411" t="s">
        <v>317</v>
      </c>
      <c r="E17" s="504">
        <f>IF(SUM(E18:E19)&gt;0,SUM(E18:E19),"")</f>
        <v>478000</v>
      </c>
      <c r="F17" s="504">
        <f>IF(SUM(F18:F19)&gt;0,SUM(F18:F19),"")</f>
        <v>186000</v>
      </c>
      <c r="G17" s="504">
        <f>IF(SUM(G18:G19)&gt;0,SUM(G18:G19),"")</f>
        <v>478000</v>
      </c>
      <c r="H17" s="505">
        <f>IF(SUM(H18:H19)&gt;0,SUM(H18:H19),"")</f>
        <v>186000</v>
      </c>
    </row>
    <row r="18" spans="1:8" ht="12.75">
      <c r="A18" s="405"/>
      <c r="B18" s="406"/>
      <c r="C18" s="224">
        <v>75011</v>
      </c>
      <c r="D18" s="407" t="s">
        <v>318</v>
      </c>
      <c r="E18" s="495">
        <f aca="true" t="shared" si="0" ref="E18:F21">G18</f>
        <v>478000</v>
      </c>
      <c r="F18" s="499">
        <f t="shared" si="0"/>
        <v>163000</v>
      </c>
      <c r="G18" s="495">
        <v>478000</v>
      </c>
      <c r="H18" s="500">
        <v>163000</v>
      </c>
    </row>
    <row r="19" spans="1:8" ht="12.75">
      <c r="A19" s="405"/>
      <c r="B19" s="406"/>
      <c r="C19" s="224">
        <v>75045</v>
      </c>
      <c r="D19" s="407" t="s">
        <v>322</v>
      </c>
      <c r="E19" s="501"/>
      <c r="F19" s="502">
        <f t="shared" si="0"/>
        <v>23000</v>
      </c>
      <c r="G19" s="501"/>
      <c r="H19" s="503">
        <f>IF('[1]miastopw'!J101&gt;0,'[1]miastopw'!J101,"")</f>
        <v>23000</v>
      </c>
    </row>
    <row r="20" spans="1:8" ht="42" customHeight="1">
      <c r="A20" s="408">
        <v>4</v>
      </c>
      <c r="B20" s="409">
        <v>751</v>
      </c>
      <c r="C20" s="410"/>
      <c r="D20" s="411" t="s">
        <v>43</v>
      </c>
      <c r="E20" s="504">
        <f>IF(SUM(E21)&gt;0,SUM(E21),"")</f>
        <v>7869</v>
      </c>
      <c r="F20" s="504">
        <f>IF(SUM(F21)&gt;0,SUM(F21),"")</f>
      </c>
      <c r="G20" s="504">
        <f>IF(SUM(G21)&gt;0,SUM(G21),"")</f>
        <v>7869</v>
      </c>
      <c r="H20" s="505">
        <f>IF(SUM(H21)&gt;0,SUM(H21),"")</f>
      </c>
    </row>
    <row r="21" spans="1:8" ht="28.5" customHeight="1">
      <c r="A21" s="405"/>
      <c r="B21" s="406"/>
      <c r="C21" s="224">
        <v>75101</v>
      </c>
      <c r="D21" s="407" t="s">
        <v>471</v>
      </c>
      <c r="E21" s="495">
        <f t="shared" si="0"/>
        <v>7869</v>
      </c>
      <c r="F21" s="495"/>
      <c r="G21" s="495">
        <f>IF(miastogm!J174&gt;0,miastogm!J174,"")</f>
        <v>7869</v>
      </c>
      <c r="H21" s="500"/>
    </row>
    <row r="22" spans="1:8" ht="25.5">
      <c r="A22" s="408">
        <v>5</v>
      </c>
      <c r="B22" s="409">
        <v>754</v>
      </c>
      <c r="C22" s="410"/>
      <c r="D22" s="411" t="s">
        <v>329</v>
      </c>
      <c r="E22" s="504">
        <f>IF(SUM(E23)&gt;0,SUM(E23),"")</f>
      </c>
      <c r="F22" s="504">
        <f>IF(SUM(F23)&gt;0,SUM(F23),"")</f>
        <v>3805000</v>
      </c>
      <c r="G22" s="504">
        <f>IF(SUM(G23)&gt;0,SUM(G23),"")</f>
      </c>
      <c r="H22" s="505">
        <f>IF(SUM(H23)&gt;0,SUM(H23),"")</f>
        <v>3805000</v>
      </c>
    </row>
    <row r="23" spans="1:8" ht="30.75" customHeight="1">
      <c r="A23" s="405"/>
      <c r="B23" s="406"/>
      <c r="C23" s="224">
        <v>75411</v>
      </c>
      <c r="D23" s="407" t="s">
        <v>42</v>
      </c>
      <c r="E23" s="494"/>
      <c r="F23" s="495">
        <f>H23</f>
        <v>3805000</v>
      </c>
      <c r="G23" s="494"/>
      <c r="H23" s="496">
        <v>3805000</v>
      </c>
    </row>
    <row r="24" spans="1:8" ht="22.5" customHeight="1">
      <c r="A24" s="408">
        <v>6</v>
      </c>
      <c r="B24" s="409">
        <v>851</v>
      </c>
      <c r="C24" s="410"/>
      <c r="D24" s="411" t="s">
        <v>348</v>
      </c>
      <c r="E24" s="497">
        <f>IF(SUM(E25)&gt;0,SUM(E25),"")</f>
      </c>
      <c r="F24" s="497">
        <f>IF(SUM(F25)&gt;0,SUM(F25),"")</f>
        <v>32000</v>
      </c>
      <c r="G24" s="497">
        <f>IF(SUM(G25)&gt;0,SUM(G25),"")</f>
      </c>
      <c r="H24" s="498">
        <f>IF(SUM(H25)&gt;0,SUM(H25),"")</f>
        <v>32000</v>
      </c>
    </row>
    <row r="25" spans="1:8" ht="53.25" customHeight="1">
      <c r="A25" s="405"/>
      <c r="B25" s="406"/>
      <c r="C25" s="224">
        <v>85156</v>
      </c>
      <c r="D25" s="407" t="s">
        <v>44</v>
      </c>
      <c r="E25" s="494"/>
      <c r="F25" s="495">
        <f>H25</f>
        <v>32000</v>
      </c>
      <c r="G25" s="494"/>
      <c r="H25" s="496">
        <v>32000</v>
      </c>
    </row>
    <row r="26" spans="1:8" ht="25.5" customHeight="1">
      <c r="A26" s="408">
        <v>7</v>
      </c>
      <c r="B26" s="409">
        <v>852</v>
      </c>
      <c r="C26" s="410"/>
      <c r="D26" s="411" t="s">
        <v>525</v>
      </c>
      <c r="E26" s="497">
        <f>IF(SUM(E27:E33)&gt;0,SUM(E27:E33),"")</f>
        <v>4148000</v>
      </c>
      <c r="F26" s="497">
        <f>IF(SUM(F27:F33)&gt;0,SUM(F27:F33),"")</f>
        <v>76000</v>
      </c>
      <c r="G26" s="497">
        <f>IF(SUM(G27:G33)&gt;0,SUM(G27:G33),"")</f>
        <v>4148000</v>
      </c>
      <c r="H26" s="498">
        <f>IF(SUM(H27:H33)&gt;0,SUM(H27:H33),"")</f>
        <v>76000</v>
      </c>
    </row>
    <row r="27" spans="1:8" ht="12.75">
      <c r="A27" s="405"/>
      <c r="B27" s="406"/>
      <c r="C27" s="224">
        <v>85203</v>
      </c>
      <c r="D27" s="407" t="s">
        <v>45</v>
      </c>
      <c r="E27" s="495">
        <f aca="true" t="shared" si="1" ref="E27:E32">G27</f>
        <v>217000</v>
      </c>
      <c r="F27" s="495"/>
      <c r="G27" s="495">
        <v>217000</v>
      </c>
      <c r="H27" s="496"/>
    </row>
    <row r="28" spans="1:8" ht="51">
      <c r="A28" s="405"/>
      <c r="B28" s="406"/>
      <c r="C28" s="224">
        <v>85213</v>
      </c>
      <c r="D28" s="407" t="s">
        <v>46</v>
      </c>
      <c r="E28" s="495">
        <f t="shared" si="1"/>
        <v>111000</v>
      </c>
      <c r="F28" s="495"/>
      <c r="G28" s="495">
        <f>IF(miastogm!J317&gt;0,miastogm!J317,"")</f>
        <v>111000</v>
      </c>
      <c r="H28" s="496"/>
    </row>
    <row r="29" spans="1:8" ht="25.5">
      <c r="A29" s="405"/>
      <c r="B29" s="406"/>
      <c r="C29" s="224">
        <v>85214</v>
      </c>
      <c r="D29" s="407" t="s">
        <v>47</v>
      </c>
      <c r="E29" s="495">
        <f t="shared" si="1"/>
        <v>2396000</v>
      </c>
      <c r="F29" s="495"/>
      <c r="G29" s="495">
        <f>IF(miastogm!J320&gt;0,miastogm!J320,"")</f>
        <v>2396000</v>
      </c>
      <c r="H29" s="496"/>
    </row>
    <row r="30" spans="1:8" ht="31.5" customHeight="1">
      <c r="A30" s="405"/>
      <c r="B30" s="406"/>
      <c r="C30" s="224">
        <v>85216</v>
      </c>
      <c r="D30" s="407" t="s">
        <v>48</v>
      </c>
      <c r="E30" s="495">
        <f t="shared" si="1"/>
        <v>643000</v>
      </c>
      <c r="F30" s="495">
        <f>H30</f>
        <v>36000</v>
      </c>
      <c r="G30" s="495">
        <f>IF(miastogm!J329&gt;0,miastogm!J329,"")</f>
        <v>643000</v>
      </c>
      <c r="H30" s="496">
        <f>IF('[1]miastopw'!J269&gt;0,'[1]miastopw'!J269,"")</f>
        <v>36000</v>
      </c>
    </row>
    <row r="31" spans="1:8" ht="21" customHeight="1">
      <c r="A31" s="405"/>
      <c r="B31" s="406"/>
      <c r="C31" s="224">
        <v>85219</v>
      </c>
      <c r="D31" s="407" t="s">
        <v>357</v>
      </c>
      <c r="E31" s="495">
        <f t="shared" si="1"/>
        <v>678000</v>
      </c>
      <c r="F31" s="495"/>
      <c r="G31" s="495">
        <v>678000</v>
      </c>
      <c r="H31" s="496"/>
    </row>
    <row r="32" spans="1:8" ht="30.75" customHeight="1">
      <c r="A32" s="405"/>
      <c r="B32" s="406"/>
      <c r="C32" s="224">
        <v>85228</v>
      </c>
      <c r="D32" s="407" t="s">
        <v>49</v>
      </c>
      <c r="E32" s="495">
        <f t="shared" si="1"/>
        <v>103000</v>
      </c>
      <c r="F32" s="495"/>
      <c r="G32" s="495">
        <v>103000</v>
      </c>
      <c r="H32" s="496"/>
    </row>
    <row r="33" spans="1:8" ht="16.5" customHeight="1">
      <c r="A33" s="405"/>
      <c r="B33" s="406"/>
      <c r="C33" s="224">
        <v>85231</v>
      </c>
      <c r="D33" s="407" t="s">
        <v>451</v>
      </c>
      <c r="E33" s="495"/>
      <c r="F33" s="495">
        <f>H33</f>
        <v>40000</v>
      </c>
      <c r="G33" s="495"/>
      <c r="H33" s="496">
        <f>IF('[1]miastopw'!J286&gt;0,'[1]miastopw'!J286,"")</f>
        <v>40000</v>
      </c>
    </row>
    <row r="34" spans="1:8" ht="25.5">
      <c r="A34" s="408">
        <v>8</v>
      </c>
      <c r="B34" s="409">
        <v>853</v>
      </c>
      <c r="C34" s="412"/>
      <c r="D34" s="411" t="s">
        <v>50</v>
      </c>
      <c r="E34" s="497">
        <f>IF(SUM(E35)&gt;0,SUM(E35),"")</f>
      </c>
      <c r="F34" s="497">
        <f>IF(SUM(F35)&gt;0,SUM(F35),"")</f>
        <v>147000</v>
      </c>
      <c r="G34" s="497">
        <f>IF(SUM(G35)&gt;0,SUM(G35),"")</f>
      </c>
      <c r="H34" s="498">
        <f>IF(SUM(H35)&gt;0,SUM(H35),"")</f>
        <v>147000</v>
      </c>
    </row>
    <row r="35" spans="1:8" ht="28.5" customHeight="1" thickBot="1">
      <c r="A35" s="405"/>
      <c r="B35" s="406"/>
      <c r="C35" s="413">
        <v>85321</v>
      </c>
      <c r="D35" s="407" t="s">
        <v>51</v>
      </c>
      <c r="E35" s="494"/>
      <c r="F35" s="495">
        <f>H35</f>
        <v>147000</v>
      </c>
      <c r="G35" s="494"/>
      <c r="H35" s="496">
        <v>147000</v>
      </c>
    </row>
    <row r="36" spans="1:8" ht="28.5" customHeight="1" thickBot="1">
      <c r="A36" s="414"/>
      <c r="B36" s="268"/>
      <c r="C36" s="415"/>
      <c r="D36" s="416" t="s">
        <v>30</v>
      </c>
      <c r="E36" s="641">
        <f>IF(SUM(E11,E13,E17,E20,24,E24,E26,E34,)&gt;0,SUM(E11,E13,E17,E20,E22,E24,E26,E34,),"")</f>
        <v>4633869</v>
      </c>
      <c r="F36" s="641">
        <f>IF(SUM(F11,F13,F17,F20,24,F24,F26,F34,)&gt;0,SUM(F11,F13,F17,F20,F22,F24,F26,F34,),"")</f>
        <v>4449000</v>
      </c>
      <c r="G36" s="641">
        <f>IF(SUM(G11,G13,G17,G20,24,G24,G26,G34,)&gt;0,SUM(G11,G13,G17,G20,G22,G24,G26,G34,),"")</f>
        <v>4633869</v>
      </c>
      <c r="H36" s="641">
        <f>IF(SUM(H11,H13,H17,H20,24,H24,H26,H34,)&gt;0,SUM(H11,H13,H17,H20,H22,H24,H26,H34,),"")</f>
        <v>4449000</v>
      </c>
    </row>
  </sheetData>
  <printOptions/>
  <pageMargins left="0.75" right="0.75" top="1" bottom="1" header="0.5" footer="0.5"/>
  <pageSetup horizontalDpi="240" verticalDpi="24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7"/>
  <dimension ref="A1:I53"/>
  <sheetViews>
    <sheetView zoomScale="75" zoomScaleNormal="75" workbookViewId="0" topLeftCell="A1">
      <selection activeCell="G2" sqref="G2"/>
    </sheetView>
  </sheetViews>
  <sheetFormatPr defaultColWidth="9.00390625" defaultRowHeight="12.75"/>
  <cols>
    <col min="1" max="1" width="4.625" style="0" customWidth="1"/>
    <col min="2" max="2" width="5.00390625" style="0" customWidth="1"/>
    <col min="3" max="3" width="7.125" style="0" customWidth="1"/>
    <col min="4" max="4" width="25.75390625" style="0" customWidth="1"/>
    <col min="5" max="5" width="14.25390625" style="0" customWidth="1"/>
    <col min="6" max="6" width="16.625" style="0" customWidth="1"/>
    <col min="7" max="7" width="17.375" style="0" customWidth="1"/>
    <col min="8" max="8" width="16.625" style="0" customWidth="1"/>
    <col min="9" max="9" width="14.75390625" style="0" customWidth="1"/>
  </cols>
  <sheetData>
    <row r="1" ht="12.75">
      <c r="G1" s="4" t="s">
        <v>490</v>
      </c>
    </row>
    <row r="2" ht="12.75">
      <c r="G2" s="4" t="s">
        <v>536</v>
      </c>
    </row>
    <row r="3" ht="12.75">
      <c r="G3" s="4" t="s">
        <v>537</v>
      </c>
    </row>
    <row r="4" ht="12.75">
      <c r="G4" s="4" t="s">
        <v>417</v>
      </c>
    </row>
    <row r="5" ht="12.75">
      <c r="G5" s="4"/>
    </row>
    <row r="7" ht="15.75">
      <c r="C7" s="189" t="s">
        <v>75</v>
      </c>
    </row>
    <row r="8" spans="4:6" ht="15.75">
      <c r="D8" s="189"/>
      <c r="E8" s="189"/>
      <c r="F8" s="189"/>
    </row>
    <row r="9" ht="13.5" thickBot="1"/>
    <row r="10" spans="1:9" ht="75.75" customHeight="1" thickBot="1">
      <c r="A10" s="546" t="s">
        <v>32</v>
      </c>
      <c r="B10" s="553" t="s">
        <v>41</v>
      </c>
      <c r="C10" s="554" t="s">
        <v>269</v>
      </c>
      <c r="D10" s="545" t="s">
        <v>34</v>
      </c>
      <c r="E10" s="259" t="s">
        <v>53</v>
      </c>
      <c r="F10" s="583" t="s">
        <v>207</v>
      </c>
      <c r="G10" s="555" t="s">
        <v>52</v>
      </c>
      <c r="H10" s="555" t="s">
        <v>206</v>
      </c>
      <c r="I10" s="259" t="s">
        <v>54</v>
      </c>
    </row>
    <row r="11" spans="1:9" ht="15" customHeight="1" thickBot="1">
      <c r="A11" s="547">
        <v>1</v>
      </c>
      <c r="B11" s="556">
        <v>2</v>
      </c>
      <c r="C11" s="557">
        <v>3</v>
      </c>
      <c r="D11" s="558">
        <v>4</v>
      </c>
      <c r="E11" s="557">
        <v>5</v>
      </c>
      <c r="F11" s="559">
        <v>6</v>
      </c>
      <c r="G11" s="560">
        <v>7</v>
      </c>
      <c r="H11" s="559">
        <v>8</v>
      </c>
      <c r="I11" s="560">
        <v>9</v>
      </c>
    </row>
    <row r="12" spans="1:9" ht="22.5" customHeight="1">
      <c r="A12" s="548">
        <v>1</v>
      </c>
      <c r="B12" s="561">
        <v>600</v>
      </c>
      <c r="C12" s="562"/>
      <c r="D12" s="563" t="s">
        <v>290</v>
      </c>
      <c r="E12" s="600">
        <f>IF(SUM(E13)&gt;0,SUM(E13),"")</f>
        <v>481080</v>
      </c>
      <c r="F12" s="600">
        <f>IF(SUM(F13)&gt;0,SUM(F13),"")</f>
        <v>8182699</v>
      </c>
      <c r="G12" s="601">
        <f>IF(SUM(G13)&gt;0,SUM(G13),"")</f>
        <v>2980000</v>
      </c>
      <c r="H12" s="601">
        <f>IF(SUM(H13)&gt;0,SUM(H13),"")</f>
        <v>8182699</v>
      </c>
      <c r="I12" s="601">
        <f>IF(SUM(I13)&gt;0,SUM(I13),"")</f>
        <v>481080</v>
      </c>
    </row>
    <row r="13" spans="1:9" ht="29.25" customHeight="1">
      <c r="A13" s="549"/>
      <c r="B13" s="564"/>
      <c r="C13" s="565">
        <v>60004</v>
      </c>
      <c r="D13" s="566" t="s">
        <v>291</v>
      </c>
      <c r="E13" s="602">
        <v>481080</v>
      </c>
      <c r="F13" s="603">
        <v>8182699</v>
      </c>
      <c r="G13" s="604">
        <f>IF(SUM(G14:G15)&gt;0,SUM(G14:G15),"")</f>
        <v>2980000</v>
      </c>
      <c r="H13" s="603">
        <v>8182699</v>
      </c>
      <c r="I13" s="602">
        <v>481080</v>
      </c>
    </row>
    <row r="14" spans="1:9" ht="22.5" customHeight="1">
      <c r="A14" s="549"/>
      <c r="B14" s="564"/>
      <c r="C14" s="565"/>
      <c r="D14" s="567" t="s">
        <v>55</v>
      </c>
      <c r="E14" s="605"/>
      <c r="F14" s="606"/>
      <c r="G14" s="572">
        <v>2400000</v>
      </c>
      <c r="H14" s="606"/>
      <c r="I14" s="607"/>
    </row>
    <row r="15" spans="1:9" ht="22.5" customHeight="1">
      <c r="A15" s="549"/>
      <c r="B15" s="564"/>
      <c r="C15" s="565"/>
      <c r="D15" s="567" t="s">
        <v>56</v>
      </c>
      <c r="E15" s="605"/>
      <c r="F15" s="606"/>
      <c r="G15" s="572">
        <v>580000</v>
      </c>
      <c r="H15" s="606"/>
      <c r="I15" s="607"/>
    </row>
    <row r="16" spans="1:9" ht="27.75" customHeight="1">
      <c r="A16" s="550">
        <v>2</v>
      </c>
      <c r="B16" s="568">
        <v>700</v>
      </c>
      <c r="C16" s="568"/>
      <c r="D16" s="569" t="s">
        <v>302</v>
      </c>
      <c r="E16" s="601">
        <f>IF(SUM(E17)&gt;0,SUM(E17),"")</f>
        <v>202341</v>
      </c>
      <c r="F16" s="601">
        <f>IF(SUM(F17)&gt;0,SUM(F17),"")</f>
        <v>16482000</v>
      </c>
      <c r="G16" s="601">
        <f>IF(SUM(G17)&gt;0,SUM(G17),"")</f>
        <v>1942000</v>
      </c>
      <c r="H16" s="601">
        <f>IF(SUM(H17)&gt;0,SUM(H17),"")</f>
        <v>16280000</v>
      </c>
      <c r="I16" s="601">
        <f>IF(SUM(I17)&gt;0,SUM(I17),"")</f>
        <v>341</v>
      </c>
    </row>
    <row r="17" spans="1:9" ht="43.5">
      <c r="A17" s="549"/>
      <c r="B17" s="570"/>
      <c r="C17" s="565">
        <v>70004</v>
      </c>
      <c r="D17" s="571" t="s">
        <v>466</v>
      </c>
      <c r="E17" s="602">
        <v>202341</v>
      </c>
      <c r="F17" s="587">
        <v>16482000</v>
      </c>
      <c r="G17" s="604">
        <f>IF(SUM(G18:G19)&gt;0,SUM(G18:G19),"")</f>
        <v>1942000</v>
      </c>
      <c r="H17" s="574">
        <v>16280000</v>
      </c>
      <c r="I17" s="587">
        <v>341</v>
      </c>
    </row>
    <row r="18" spans="1:9" ht="15.75">
      <c r="A18" s="549"/>
      <c r="B18" s="570"/>
      <c r="C18" s="565"/>
      <c r="D18" s="567" t="s">
        <v>55</v>
      </c>
      <c r="E18" s="605"/>
      <c r="F18" s="608"/>
      <c r="G18" s="572">
        <v>1142000</v>
      </c>
      <c r="H18" s="572"/>
      <c r="I18" s="608"/>
    </row>
    <row r="19" spans="1:9" ht="15.75">
      <c r="A19" s="549"/>
      <c r="B19" s="570"/>
      <c r="C19" s="565"/>
      <c r="D19" s="567" t="s">
        <v>56</v>
      </c>
      <c r="E19" s="605"/>
      <c r="F19" s="608"/>
      <c r="G19" s="572">
        <v>800000</v>
      </c>
      <c r="H19" s="572"/>
      <c r="I19" s="608"/>
    </row>
    <row r="20" spans="1:9" ht="22.5" customHeight="1">
      <c r="A20" s="550">
        <v>3</v>
      </c>
      <c r="B20" s="568">
        <v>801</v>
      </c>
      <c r="C20" s="568"/>
      <c r="D20" s="569" t="s">
        <v>343</v>
      </c>
      <c r="E20" s="601">
        <f>IF(SUM(E21:E44)&gt;0,SUM(E21:E44),"")</f>
        <v>5942616</v>
      </c>
      <c r="F20" s="601">
        <f>IF(SUM(F21,F24,F26,F29,F32,F34,F37,F39,F42,F44)&gt;0,SUM(F21,F24,F26,F29,F32,F34,F37,F39,F42,F44),"")</f>
        <v>50787110</v>
      </c>
      <c r="G20" s="601">
        <f>IF(SUM(G21,G24,G26,G29,G32,G34,G37,G39,G42,G44)&gt;0,SUM(G21,G24,G26,G29,G32,G34,G37,G39,G42,G44),"")</f>
        <v>49523400</v>
      </c>
      <c r="H20" s="601">
        <f>IF(SUM(H21,H24,H26,H29,H32,H34,H37,H39,H42,H44)&gt;0,SUM(H21,H24,H26,H29,H32,H34,H37,H39,H42,H44),"")</f>
        <v>50787110</v>
      </c>
      <c r="I20" s="601">
        <f>IF(SUM(I21,I24,I26,I29,I32,I34,I37,I39,I42,I44)&gt;0,SUM(I21,I24,I26,I29,I32,I34,I37,I39,I42,I44),"")</f>
        <v>5942616</v>
      </c>
    </row>
    <row r="21" spans="1:9" ht="18.75" customHeight="1">
      <c r="A21" s="551"/>
      <c r="B21" s="570"/>
      <c r="C21" s="565">
        <v>80101</v>
      </c>
      <c r="D21" s="571" t="s">
        <v>344</v>
      </c>
      <c r="E21" s="602">
        <v>2005380</v>
      </c>
      <c r="F21" s="609">
        <v>15041327</v>
      </c>
      <c r="G21" s="604">
        <f>IF(SUM(G22:G23)&gt;0,SUM(G22:G23),"")</f>
        <v>15265463</v>
      </c>
      <c r="H21" s="610">
        <v>15041327</v>
      </c>
      <c r="I21" s="587">
        <v>2005380</v>
      </c>
    </row>
    <row r="22" spans="1:9" ht="18.75" customHeight="1">
      <c r="A22" s="551"/>
      <c r="B22" s="570"/>
      <c r="C22" s="565"/>
      <c r="D22" s="567" t="s">
        <v>55</v>
      </c>
      <c r="E22" s="605"/>
      <c r="F22" s="611"/>
      <c r="G22" s="572">
        <f>IF('[1]miasto2004'!I339&gt;0,'[1]miasto2004'!I339,"")</f>
        <v>14744263</v>
      </c>
      <c r="H22" s="612"/>
      <c r="I22" s="608"/>
    </row>
    <row r="23" spans="1:9" ht="18.75" customHeight="1">
      <c r="A23" s="551"/>
      <c r="B23" s="570"/>
      <c r="C23" s="565"/>
      <c r="D23" s="567" t="s">
        <v>56</v>
      </c>
      <c r="E23" s="605"/>
      <c r="F23" s="611"/>
      <c r="G23" s="572">
        <f>IF('[1]miasto2004'!I344&gt;0,'[1]miasto2004'!I344,"")</f>
        <v>521200</v>
      </c>
      <c r="H23" s="612"/>
      <c r="I23" s="608"/>
    </row>
    <row r="24" spans="1:9" ht="27.75" customHeight="1">
      <c r="A24" s="551"/>
      <c r="B24" s="570"/>
      <c r="C24" s="565">
        <v>80102</v>
      </c>
      <c r="D24" s="571" t="s">
        <v>468</v>
      </c>
      <c r="E24" s="602">
        <v>55978</v>
      </c>
      <c r="F24" s="609">
        <v>553060</v>
      </c>
      <c r="G24" s="604">
        <f>IF(SUM(G25:G25)&gt;0,SUM(G25:G25),"")</f>
        <v>541930</v>
      </c>
      <c r="H24" s="613">
        <v>553060</v>
      </c>
      <c r="I24" s="587">
        <v>55978</v>
      </c>
    </row>
    <row r="25" spans="1:9" ht="18.75" customHeight="1">
      <c r="A25" s="551"/>
      <c r="B25" s="570"/>
      <c r="C25" s="565"/>
      <c r="D25" s="567" t="s">
        <v>55</v>
      </c>
      <c r="E25" s="605"/>
      <c r="F25" s="611"/>
      <c r="G25" s="573">
        <f>IF('[1]miasto2004'!I354&gt;0,'[1]miasto2004'!I354,"")</f>
        <v>541930</v>
      </c>
      <c r="H25" s="612"/>
      <c r="I25" s="608"/>
    </row>
    <row r="26" spans="1:9" ht="18.75" customHeight="1">
      <c r="A26" s="551"/>
      <c r="B26" s="570"/>
      <c r="C26" s="565">
        <v>80104</v>
      </c>
      <c r="D26" s="571" t="s">
        <v>524</v>
      </c>
      <c r="E26" s="602">
        <v>464289</v>
      </c>
      <c r="F26" s="609">
        <v>5710385</v>
      </c>
      <c r="G26" s="604">
        <f>IF(SUM(G27:G28)&gt;0,SUM(G27:G28),"")</f>
        <v>4315545</v>
      </c>
      <c r="H26" s="613">
        <v>5710385</v>
      </c>
      <c r="I26" s="587">
        <v>464289</v>
      </c>
    </row>
    <row r="27" spans="1:9" ht="18.75" customHeight="1">
      <c r="A27" s="551"/>
      <c r="B27" s="570"/>
      <c r="C27" s="565"/>
      <c r="D27" s="567" t="s">
        <v>55</v>
      </c>
      <c r="E27" s="605"/>
      <c r="F27" s="611"/>
      <c r="G27" s="573">
        <f>IF('[1]miasto2004'!I359&gt;0,'[1]miasto2004'!I359,"")</f>
        <v>4234045</v>
      </c>
      <c r="H27" s="612"/>
      <c r="I27" s="608"/>
    </row>
    <row r="28" spans="1:9" ht="18.75" customHeight="1">
      <c r="A28" s="551"/>
      <c r="B28" s="570"/>
      <c r="C28" s="565"/>
      <c r="D28" s="567" t="s">
        <v>56</v>
      </c>
      <c r="E28" s="605"/>
      <c r="F28" s="611"/>
      <c r="G28" s="573">
        <f>IF('[1]miasto2004'!I360&gt;0,'[1]miasto2004'!I360,"")</f>
        <v>81500</v>
      </c>
      <c r="H28" s="612"/>
      <c r="I28" s="608"/>
    </row>
    <row r="29" spans="1:9" ht="22.5" customHeight="1">
      <c r="A29" s="551"/>
      <c r="B29" s="570"/>
      <c r="C29" s="565">
        <v>80110</v>
      </c>
      <c r="D29" s="571" t="s">
        <v>345</v>
      </c>
      <c r="E29" s="602">
        <v>1152157</v>
      </c>
      <c r="F29" s="609">
        <v>9562740</v>
      </c>
      <c r="G29" s="604">
        <f>IF(SUM(G30:G31)&gt;0,SUM(G30:G31),"")</f>
        <v>9562644</v>
      </c>
      <c r="H29" s="613">
        <v>9562740</v>
      </c>
      <c r="I29" s="587">
        <v>1152157</v>
      </c>
    </row>
    <row r="30" spans="1:9" ht="22.5" customHeight="1">
      <c r="A30" s="551"/>
      <c r="B30" s="570"/>
      <c r="C30" s="565"/>
      <c r="D30" s="567" t="s">
        <v>55</v>
      </c>
      <c r="E30" s="614"/>
      <c r="F30" s="615"/>
      <c r="G30" s="573">
        <f>IF('[1]miasto2004'!I367&gt;0,'[1]miasto2004'!I367,"")</f>
        <v>9552644</v>
      </c>
      <c r="H30" s="616"/>
      <c r="I30" s="617"/>
    </row>
    <row r="31" spans="1:9" ht="22.5" customHeight="1">
      <c r="A31" s="551"/>
      <c r="B31" s="570"/>
      <c r="C31" s="565"/>
      <c r="D31" s="567" t="s">
        <v>56</v>
      </c>
      <c r="E31" s="614"/>
      <c r="F31" s="615"/>
      <c r="G31" s="573">
        <f>IF('[1]miasto2004'!I369&gt;0,'[1]miasto2004'!I369,"")</f>
        <v>10000</v>
      </c>
      <c r="H31" s="616"/>
      <c r="I31" s="617"/>
    </row>
    <row r="32" spans="1:9" ht="20.25" customHeight="1">
      <c r="A32" s="551"/>
      <c r="B32" s="570"/>
      <c r="C32" s="565">
        <v>80111</v>
      </c>
      <c r="D32" s="571" t="s">
        <v>346</v>
      </c>
      <c r="E32" s="602">
        <v>51447</v>
      </c>
      <c r="F32" s="609">
        <v>494910</v>
      </c>
      <c r="G32" s="604">
        <f>IF(SUM(G33:G33)&gt;0,SUM(G33:G33),"")</f>
        <v>494910</v>
      </c>
      <c r="H32" s="613">
        <v>494910</v>
      </c>
      <c r="I32" s="587">
        <v>51447</v>
      </c>
    </row>
    <row r="33" spans="1:9" ht="20.25" customHeight="1">
      <c r="A33" s="551"/>
      <c r="B33" s="570"/>
      <c r="C33" s="565"/>
      <c r="D33" s="567" t="s">
        <v>55</v>
      </c>
      <c r="E33" s="605"/>
      <c r="F33" s="611"/>
      <c r="G33" s="573">
        <f>IF('[1]miasto2004'!I372&gt;0,'[1]miasto2004'!I372,"")</f>
        <v>494910</v>
      </c>
      <c r="H33" s="612"/>
      <c r="I33" s="608"/>
    </row>
    <row r="34" spans="1:9" ht="21" customHeight="1">
      <c r="A34" s="551"/>
      <c r="B34" s="570"/>
      <c r="C34" s="565">
        <v>80120</v>
      </c>
      <c r="D34" s="571" t="s">
        <v>473</v>
      </c>
      <c r="E34" s="602">
        <v>958421</v>
      </c>
      <c r="F34" s="609">
        <v>7874675</v>
      </c>
      <c r="G34" s="604">
        <f>IF(SUM(G35:G36)&gt;0,SUM(G35:G36),"")</f>
        <v>7912595</v>
      </c>
      <c r="H34" s="613">
        <v>7874675</v>
      </c>
      <c r="I34" s="587">
        <v>958421</v>
      </c>
    </row>
    <row r="35" spans="1:9" ht="21" customHeight="1">
      <c r="A35" s="551"/>
      <c r="B35" s="570"/>
      <c r="C35" s="565"/>
      <c r="D35" s="567" t="s">
        <v>55</v>
      </c>
      <c r="E35" s="605"/>
      <c r="F35" s="611"/>
      <c r="G35" s="573">
        <f>IF('[1]miasto2004'!I403&gt;0,'[1]miasto2004'!I403,"")</f>
        <v>7873895</v>
      </c>
      <c r="H35" s="612"/>
      <c r="I35" s="608"/>
    </row>
    <row r="36" spans="1:9" ht="21" customHeight="1">
      <c r="A36" s="551"/>
      <c r="B36" s="570"/>
      <c r="C36" s="565"/>
      <c r="D36" s="567" t="s">
        <v>56</v>
      </c>
      <c r="E36" s="605"/>
      <c r="F36" s="611"/>
      <c r="G36" s="573">
        <f>IF('[1]miasto2004'!I404&gt;0,'[1]miasto2004'!I404,"")</f>
        <v>38700</v>
      </c>
      <c r="H36" s="612"/>
      <c r="I36" s="608"/>
    </row>
    <row r="37" spans="1:9" ht="23.25" customHeight="1">
      <c r="A37" s="551"/>
      <c r="B37" s="570"/>
      <c r="C37" s="565">
        <v>80123</v>
      </c>
      <c r="D37" s="571" t="s">
        <v>474</v>
      </c>
      <c r="E37" s="602">
        <v>119179</v>
      </c>
      <c r="F37" s="609">
        <v>883500</v>
      </c>
      <c r="G37" s="604">
        <f>IF(SUM(G38:G38)&gt;0,SUM(G38:G38),"")</f>
        <v>883400</v>
      </c>
      <c r="H37" s="574">
        <v>883500</v>
      </c>
      <c r="I37" s="587">
        <v>119179</v>
      </c>
    </row>
    <row r="38" spans="1:9" ht="23.25" customHeight="1">
      <c r="A38" s="551"/>
      <c r="B38" s="570"/>
      <c r="C38" s="565"/>
      <c r="D38" s="567" t="s">
        <v>55</v>
      </c>
      <c r="E38" s="618"/>
      <c r="F38" s="619"/>
      <c r="G38" s="573">
        <f>IF('[1]miasto2004'!I408&gt;0,'[1]miasto2004'!I408,"")</f>
        <v>883400</v>
      </c>
      <c r="H38" s="612"/>
      <c r="I38" s="608"/>
    </row>
    <row r="39" spans="1:9" ht="18.75" customHeight="1">
      <c r="A39" s="551"/>
      <c r="B39" s="570"/>
      <c r="C39" s="565">
        <v>80130</v>
      </c>
      <c r="D39" s="571" t="s">
        <v>347</v>
      </c>
      <c r="E39" s="620">
        <v>1052811</v>
      </c>
      <c r="F39" s="621">
        <v>8906563</v>
      </c>
      <c r="G39" s="604">
        <f>IF(SUM(G40:G41)&gt;0,SUM(G40:G41),"")</f>
        <v>8956963</v>
      </c>
      <c r="H39" s="613">
        <v>8906563</v>
      </c>
      <c r="I39" s="587">
        <v>1052811</v>
      </c>
    </row>
    <row r="40" spans="1:9" ht="18.75" customHeight="1">
      <c r="A40" s="551"/>
      <c r="B40" s="570"/>
      <c r="C40" s="565"/>
      <c r="D40" s="567" t="s">
        <v>55</v>
      </c>
      <c r="E40" s="618"/>
      <c r="F40" s="619"/>
      <c r="G40" s="573">
        <f>IF('[1]miasto2004'!I433&gt;0,'[1]miasto2004'!I433,"")</f>
        <v>8906463</v>
      </c>
      <c r="H40" s="612"/>
      <c r="I40" s="608"/>
    </row>
    <row r="41" spans="1:9" ht="18.75" customHeight="1">
      <c r="A41" s="551"/>
      <c r="B41" s="570"/>
      <c r="C41" s="565"/>
      <c r="D41" s="567" t="s">
        <v>56</v>
      </c>
      <c r="E41" s="618"/>
      <c r="F41" s="619"/>
      <c r="G41" s="573">
        <f>IF('[1]miasto2004'!I435&gt;0,'[1]miasto2004'!I435,"")</f>
        <v>50500</v>
      </c>
      <c r="H41" s="612"/>
      <c r="I41" s="608"/>
    </row>
    <row r="42" spans="1:9" ht="30.75" customHeight="1">
      <c r="A42" s="551"/>
      <c r="B42" s="570"/>
      <c r="C42" s="565">
        <v>80134</v>
      </c>
      <c r="D42" s="571" t="s">
        <v>475</v>
      </c>
      <c r="E42" s="620">
        <v>22954</v>
      </c>
      <c r="F42" s="621">
        <v>215250</v>
      </c>
      <c r="G42" s="604">
        <f>IF(SUM(G43:G43)&gt;0,SUM(G43:G43),"")</f>
        <v>215250</v>
      </c>
      <c r="H42" s="613">
        <v>215250</v>
      </c>
      <c r="I42" s="587">
        <v>22954</v>
      </c>
    </row>
    <row r="43" spans="1:9" ht="19.5" customHeight="1">
      <c r="A43" s="551"/>
      <c r="B43" s="570"/>
      <c r="C43" s="565"/>
      <c r="D43" s="567" t="s">
        <v>55</v>
      </c>
      <c r="E43" s="618"/>
      <c r="F43" s="619"/>
      <c r="G43" s="573">
        <f>IF('[1]miasto2004'!I439&gt;0,'[1]miasto2004'!I439,"")</f>
        <v>215250</v>
      </c>
      <c r="H43" s="612"/>
      <c r="I43" s="608"/>
    </row>
    <row r="44" spans="1:9" ht="72.75" customHeight="1">
      <c r="A44" s="551"/>
      <c r="B44" s="570"/>
      <c r="C44" s="565">
        <v>80140</v>
      </c>
      <c r="D44" s="571" t="s">
        <v>73</v>
      </c>
      <c r="E44" s="620">
        <v>60000</v>
      </c>
      <c r="F44" s="621">
        <v>1544700</v>
      </c>
      <c r="G44" s="604">
        <f>IF(SUM(G45:G45)&gt;0,SUM(G45:G45),"")</f>
        <v>1374700</v>
      </c>
      <c r="H44" s="613">
        <v>1544700</v>
      </c>
      <c r="I44" s="587">
        <v>60000</v>
      </c>
    </row>
    <row r="45" spans="1:9" ht="24" customHeight="1">
      <c r="A45" s="551"/>
      <c r="B45" s="570"/>
      <c r="C45" s="565"/>
      <c r="D45" s="567" t="s">
        <v>55</v>
      </c>
      <c r="E45" s="618"/>
      <c r="F45" s="619"/>
      <c r="G45" s="573">
        <f>IF('[1]miasto2004'!I442&gt;0,'[1]miasto2004'!I442,"")</f>
        <v>1374700</v>
      </c>
      <c r="H45" s="612"/>
      <c r="I45" s="608"/>
    </row>
    <row r="46" spans="1:9" ht="31.5" customHeight="1">
      <c r="A46" s="550">
        <v>4</v>
      </c>
      <c r="B46" s="568">
        <v>854</v>
      </c>
      <c r="C46" s="568"/>
      <c r="D46" s="569" t="s">
        <v>359</v>
      </c>
      <c r="E46" s="601">
        <f>IF(SUM(E47:E51)&gt;0,SUM(E47:E51),"")</f>
        <v>448658</v>
      </c>
      <c r="F46" s="601">
        <f>IF(SUM(F47:F51)&gt;0,SUM(F47:F51),"")</f>
        <v>6954132</v>
      </c>
      <c r="G46" s="601">
        <f>IF(SUM(G47,G49,G51)&gt;0,SUM(G47,G49,G51),"")</f>
        <v>3922842</v>
      </c>
      <c r="H46" s="601">
        <f>IF(SUM(H47:H51)&gt;0,SUM(H47:H51),"")</f>
        <v>6954132</v>
      </c>
      <c r="I46" s="601">
        <f>IF(SUM(I47:I51)&gt;0,SUM(I47:I51),"")</f>
        <v>448658</v>
      </c>
    </row>
    <row r="47" spans="1:9" ht="22.5" customHeight="1">
      <c r="A47" s="551"/>
      <c r="B47" s="570"/>
      <c r="C47" s="565">
        <v>85401</v>
      </c>
      <c r="D47" s="571" t="s">
        <v>360</v>
      </c>
      <c r="E47" s="587">
        <v>108742</v>
      </c>
      <c r="F47" s="609">
        <v>1971026</v>
      </c>
      <c r="G47" s="604">
        <f>IF(SUM(G48:G48)&gt;0,SUM(G48:G48),"")</f>
        <v>1305292</v>
      </c>
      <c r="H47" s="610">
        <v>1971026</v>
      </c>
      <c r="I47" s="587">
        <v>108742</v>
      </c>
    </row>
    <row r="48" spans="1:9" ht="22.5" customHeight="1">
      <c r="A48" s="551"/>
      <c r="B48" s="570"/>
      <c r="C48" s="565"/>
      <c r="D48" s="567" t="s">
        <v>55</v>
      </c>
      <c r="E48" s="619"/>
      <c r="F48" s="619"/>
      <c r="G48" s="573">
        <f>IF('[1]miasto2004'!I624&gt;0,'[1]miasto2004'!I624,"")</f>
        <v>1305292</v>
      </c>
      <c r="H48" s="612"/>
      <c r="I48" s="608"/>
    </row>
    <row r="49" spans="1:9" ht="43.5">
      <c r="A49" s="551"/>
      <c r="B49" s="570"/>
      <c r="C49" s="565">
        <v>85406</v>
      </c>
      <c r="D49" s="571" t="s">
        <v>518</v>
      </c>
      <c r="E49" s="620">
        <v>99758</v>
      </c>
      <c r="F49" s="621">
        <v>610670</v>
      </c>
      <c r="G49" s="604">
        <f>IF(SUM(G50:G50)&gt;0,SUM(G50:G50),"")</f>
        <v>610670</v>
      </c>
      <c r="H49" s="613">
        <v>610670</v>
      </c>
      <c r="I49" s="587">
        <v>99758</v>
      </c>
    </row>
    <row r="50" spans="1:9" ht="15.75">
      <c r="A50" s="552"/>
      <c r="B50" s="575"/>
      <c r="C50" s="576"/>
      <c r="D50" s="567" t="s">
        <v>55</v>
      </c>
      <c r="E50" s="618"/>
      <c r="F50" s="619"/>
      <c r="G50" s="573">
        <f>IF('[1]miasto2004'!I638&gt;0,'[1]miasto2004'!I638,"")</f>
        <v>610670</v>
      </c>
      <c r="H50" s="612"/>
      <c r="I50" s="619"/>
    </row>
    <row r="51" spans="1:9" ht="22.5" customHeight="1">
      <c r="A51" s="551"/>
      <c r="B51" s="570"/>
      <c r="C51" s="577">
        <v>85410</v>
      </c>
      <c r="D51" s="586" t="s">
        <v>74</v>
      </c>
      <c r="E51" s="587">
        <v>240158</v>
      </c>
      <c r="F51" s="587">
        <v>4372436</v>
      </c>
      <c r="G51" s="604">
        <f>IF(SUM(G52:G52)&gt;0,SUM(G52:G52),"")</f>
        <v>2006880</v>
      </c>
      <c r="H51" s="574">
        <v>4372436</v>
      </c>
      <c r="I51" s="587">
        <v>240158</v>
      </c>
    </row>
    <row r="52" spans="1:9" ht="22.5" customHeight="1" thickBot="1">
      <c r="A52" s="544"/>
      <c r="B52" s="578"/>
      <c r="C52" s="579"/>
      <c r="D52" s="585" t="s">
        <v>55</v>
      </c>
      <c r="E52" s="622"/>
      <c r="F52" s="622"/>
      <c r="G52" s="623">
        <f>IF('[1]miasto2004'!I644&gt;0,'[1]miasto2004'!I644,"")</f>
        <v>2006880</v>
      </c>
      <c r="H52" s="624"/>
      <c r="I52" s="622"/>
    </row>
    <row r="53" spans="1:9" ht="38.25" customHeight="1" thickBot="1">
      <c r="A53" s="265"/>
      <c r="B53" s="580"/>
      <c r="C53" s="581"/>
      <c r="D53" s="582" t="s">
        <v>30</v>
      </c>
      <c r="E53" s="625">
        <f>IF(SUM(E12,E16,E20,E46)&gt;0,SUM(E12,E16,E20,E46),"")</f>
        <v>7074695</v>
      </c>
      <c r="F53" s="625">
        <f>IF(SUM(F12,F16,F20,F46)&gt;0,SUM(F12,F16,F20,F46),"")</f>
        <v>82405941</v>
      </c>
      <c r="G53" s="625">
        <f>IF(SUM(G12,G16,G20,G46)&gt;0,SUM(G12,G16,G20,G46),"")</f>
        <v>58368242</v>
      </c>
      <c r="H53" s="625">
        <f>IF(SUM(H12,H16,H20,H46)&gt;0,SUM(H12,H16,H20,H46),"")</f>
        <v>82203941</v>
      </c>
      <c r="I53" s="625">
        <f>IF(SUM(I12,I16,I20,I46)&gt;0,SUM(I12,I16,I20,I46),"")</f>
        <v>6872695</v>
      </c>
    </row>
  </sheetData>
  <printOptions/>
  <pageMargins left="0.3937007874015748" right="0" top="0.984251968503937" bottom="0.984251968503937" header="0.5118110236220472" footer="0.5118110236220472"/>
  <pageSetup horizontalDpi="240" verticalDpi="24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8"/>
  <dimension ref="A1:H40"/>
  <sheetViews>
    <sheetView zoomScale="75" zoomScaleNormal="75" workbookViewId="0" topLeftCell="A1">
      <selection activeCell="G2" sqref="G2"/>
    </sheetView>
  </sheetViews>
  <sheetFormatPr defaultColWidth="9.00390625" defaultRowHeight="12.75"/>
  <cols>
    <col min="1" max="1" width="4.625" style="0" customWidth="1"/>
    <col min="2" max="2" width="6.00390625" style="0" customWidth="1"/>
    <col min="3" max="3" width="8.75390625" style="0" customWidth="1"/>
    <col min="4" max="4" width="28.25390625" style="0" customWidth="1"/>
    <col min="5" max="5" width="7.125" style="0" customWidth="1"/>
    <col min="6" max="6" width="18.00390625" style="0" customWidth="1"/>
    <col min="7" max="7" width="17.875" style="0" customWidth="1"/>
    <col min="8" max="8" width="18.00390625" style="0" customWidth="1"/>
  </cols>
  <sheetData>
    <row r="1" ht="12.75">
      <c r="G1" s="4" t="s">
        <v>491</v>
      </c>
    </row>
    <row r="2" ht="12.75">
      <c r="G2" s="4" t="s">
        <v>536</v>
      </c>
    </row>
    <row r="3" ht="12.75">
      <c r="G3" s="4" t="s">
        <v>537</v>
      </c>
    </row>
    <row r="4" ht="12.75">
      <c r="G4" s="4" t="s">
        <v>420</v>
      </c>
    </row>
    <row r="6" ht="15.75">
      <c r="C6" s="189" t="s">
        <v>76</v>
      </c>
    </row>
    <row r="7" spans="3:8" ht="15.75">
      <c r="C7" s="189" t="s">
        <v>339</v>
      </c>
      <c r="D7" s="189"/>
      <c r="E7" s="1"/>
      <c r="F7" s="1"/>
      <c r="G7" s="3"/>
      <c r="H7" s="3"/>
    </row>
    <row r="8" ht="13.5" thickBot="1"/>
    <row r="9" spans="1:8" ht="68.25" customHeight="1" thickBot="1">
      <c r="A9" s="252" t="s">
        <v>32</v>
      </c>
      <c r="B9" s="253" t="s">
        <v>41</v>
      </c>
      <c r="C9" s="658" t="s">
        <v>472</v>
      </c>
      <c r="D9" s="259" t="s">
        <v>34</v>
      </c>
      <c r="E9" s="260" t="s">
        <v>271</v>
      </c>
      <c r="F9" s="583" t="s">
        <v>80</v>
      </c>
      <c r="G9" s="583" t="s">
        <v>79</v>
      </c>
      <c r="H9" s="555" t="s">
        <v>30</v>
      </c>
    </row>
    <row r="10" spans="1:8" ht="15" customHeight="1" thickBot="1">
      <c r="A10" s="217">
        <v>1</v>
      </c>
      <c r="B10" s="214">
        <v>2</v>
      </c>
      <c r="C10" s="215">
        <v>3</v>
      </c>
      <c r="D10" s="216">
        <v>4</v>
      </c>
      <c r="E10" s="217">
        <v>5</v>
      </c>
      <c r="F10" s="218">
        <v>6</v>
      </c>
      <c r="G10" s="226">
        <v>7</v>
      </c>
      <c r="H10" s="218">
        <v>8</v>
      </c>
    </row>
    <row r="11" spans="1:8" ht="27" customHeight="1">
      <c r="A11" s="202">
        <v>1</v>
      </c>
      <c r="B11" s="225">
        <v>630</v>
      </c>
      <c r="C11" s="205"/>
      <c r="D11" s="264" t="s">
        <v>299</v>
      </c>
      <c r="E11" s="202"/>
      <c r="F11" s="588">
        <f>IF(SUM(F12)&gt;0,SUM(F12),"")</f>
      </c>
      <c r="G11" s="588">
        <f>IF(SUM(G12)&gt;0,SUM(G12),"")</f>
        <v>44000</v>
      </c>
      <c r="H11" s="588">
        <f>IF(SUM(H12)&gt;0,SUM(H12),"")</f>
        <v>44000</v>
      </c>
    </row>
    <row r="12" spans="1:8" ht="31.5" customHeight="1">
      <c r="A12" s="198"/>
      <c r="B12" s="228"/>
      <c r="C12" s="222">
        <v>63003</v>
      </c>
      <c r="D12" s="223" t="s">
        <v>300</v>
      </c>
      <c r="E12" s="198">
        <v>2630</v>
      </c>
      <c r="F12" s="589"/>
      <c r="G12" s="589">
        <f>IF('[1]miasto2004'!I117&gt;0,'[1]miasto2004'!I117,"")</f>
        <v>44000</v>
      </c>
      <c r="H12" s="590">
        <f>G12</f>
        <v>44000</v>
      </c>
    </row>
    <row r="13" spans="1:8" ht="22.5" customHeight="1">
      <c r="A13" s="197">
        <v>2</v>
      </c>
      <c r="B13" s="206">
        <v>801</v>
      </c>
      <c r="C13" s="204"/>
      <c r="D13" s="229" t="s">
        <v>343</v>
      </c>
      <c r="E13" s="211"/>
      <c r="F13" s="588">
        <f>IF(SUM(F14:F22)&gt;0,SUM(F14:F22),"")</f>
        <v>1151282</v>
      </c>
      <c r="G13" s="588">
        <f>IF(SUM(G14:G21)&gt;0,SUM(G14:G21),"")</f>
        <v>4061231</v>
      </c>
      <c r="H13" s="588">
        <f>IF(SUM(H14:H21)&gt;0,SUM(H14:H21),"")</f>
        <v>4286444</v>
      </c>
    </row>
    <row r="14" spans="1:8" ht="18.75" customHeight="1">
      <c r="A14" s="196"/>
      <c r="B14" s="220"/>
      <c r="C14" s="198">
        <v>80101</v>
      </c>
      <c r="D14" s="200" t="s">
        <v>344</v>
      </c>
      <c r="E14" s="201">
        <v>2540</v>
      </c>
      <c r="F14" s="589"/>
      <c r="G14" s="589">
        <f>IF('[1]miasto2004'!I338&gt;0,'[1]miasto2004'!I338,"")</f>
        <v>49254</v>
      </c>
      <c r="H14" s="590">
        <f aca="true" t="shared" si="0" ref="H14:H21">G14</f>
        <v>49254</v>
      </c>
    </row>
    <row r="15" spans="1:8" ht="18.75" customHeight="1">
      <c r="A15" s="196"/>
      <c r="B15" s="220"/>
      <c r="C15" s="198">
        <v>80104</v>
      </c>
      <c r="D15" s="200" t="s">
        <v>524</v>
      </c>
      <c r="E15" s="201">
        <v>2540</v>
      </c>
      <c r="F15" s="589"/>
      <c r="G15" s="589">
        <f>IF('[1]miasto2004'!I358&gt;0,'[1]miasto2004'!I358,"")</f>
        <v>896280</v>
      </c>
      <c r="H15" s="590">
        <f t="shared" si="0"/>
        <v>896280</v>
      </c>
    </row>
    <row r="16" spans="1:8" ht="18.75" customHeight="1">
      <c r="A16" s="196"/>
      <c r="B16" s="220"/>
      <c r="C16" s="198">
        <v>80105</v>
      </c>
      <c r="D16" s="200" t="s">
        <v>194</v>
      </c>
      <c r="E16" s="201">
        <v>2590</v>
      </c>
      <c r="F16" s="589">
        <f>IF('[1]miasto2004'!I363&gt;0,'[1]miasto2004'!I363,"")</f>
        <v>137862</v>
      </c>
      <c r="G16" s="589"/>
      <c r="H16" s="590">
        <f>F16</f>
        <v>137862</v>
      </c>
    </row>
    <row r="17" spans="1:8" ht="16.5" customHeight="1">
      <c r="A17" s="196"/>
      <c r="B17" s="220"/>
      <c r="C17" s="198">
        <v>80110</v>
      </c>
      <c r="D17" s="200" t="s">
        <v>345</v>
      </c>
      <c r="E17" s="201">
        <v>2540</v>
      </c>
      <c r="F17" s="589"/>
      <c r="G17" s="589">
        <f>IF('[1]miasto2004'!I365&gt;0,'[1]miasto2004'!I365,"")</f>
        <v>483586</v>
      </c>
      <c r="H17" s="590">
        <f t="shared" si="0"/>
        <v>483586</v>
      </c>
    </row>
    <row r="18" spans="1:8" ht="18" customHeight="1">
      <c r="A18" s="196"/>
      <c r="B18" s="220"/>
      <c r="C18" s="198">
        <v>80120</v>
      </c>
      <c r="D18" s="200" t="s">
        <v>473</v>
      </c>
      <c r="E18" s="201">
        <v>2540</v>
      </c>
      <c r="F18" s="589"/>
      <c r="G18" s="589">
        <v>572489</v>
      </c>
      <c r="H18" s="590">
        <f t="shared" si="0"/>
        <v>572489</v>
      </c>
    </row>
    <row r="19" spans="1:8" ht="18" customHeight="1">
      <c r="A19" s="196"/>
      <c r="B19" s="220"/>
      <c r="C19" s="198">
        <v>80120</v>
      </c>
      <c r="D19" s="200" t="s">
        <v>473</v>
      </c>
      <c r="E19" s="201">
        <v>2590</v>
      </c>
      <c r="F19" s="589">
        <f>IF('[1]miasto2004'!I402&gt;0,'[1]miasto2004'!I402,"")</f>
        <v>87351</v>
      </c>
      <c r="G19" s="589"/>
      <c r="H19" s="590">
        <f>F19</f>
        <v>87351</v>
      </c>
    </row>
    <row r="20" spans="1:8" ht="17.25" customHeight="1">
      <c r="A20" s="196"/>
      <c r="B20" s="220"/>
      <c r="C20" s="198">
        <v>80123</v>
      </c>
      <c r="D20" s="200" t="s">
        <v>474</v>
      </c>
      <c r="E20" s="201">
        <v>2540</v>
      </c>
      <c r="F20" s="589"/>
      <c r="G20" s="589">
        <f>IF('[1]miasto2004'!I406&gt;0,'[1]miasto2004'!I406,"")</f>
        <v>121375</v>
      </c>
      <c r="H20" s="590">
        <f t="shared" si="0"/>
        <v>121375</v>
      </c>
    </row>
    <row r="21" spans="1:8" ht="18.75" customHeight="1">
      <c r="A21" s="196"/>
      <c r="B21" s="220"/>
      <c r="C21" s="198">
        <v>80130</v>
      </c>
      <c r="D21" s="200" t="s">
        <v>347</v>
      </c>
      <c r="E21" s="203">
        <v>2540</v>
      </c>
      <c r="F21" s="589"/>
      <c r="G21" s="589">
        <f>IF('[1]miasto2004'!I413&gt;0,'[1]miasto2004'!I413,"")</f>
        <v>1938247</v>
      </c>
      <c r="H21" s="590">
        <f t="shared" si="0"/>
        <v>1938247</v>
      </c>
    </row>
    <row r="22" spans="1:8" ht="18.75" customHeight="1">
      <c r="A22" s="196"/>
      <c r="B22" s="220"/>
      <c r="C22" s="198">
        <v>80130</v>
      </c>
      <c r="D22" s="200" t="s">
        <v>347</v>
      </c>
      <c r="E22" s="203">
        <v>2590</v>
      </c>
      <c r="F22" s="589">
        <v>926069</v>
      </c>
      <c r="G22" s="589"/>
      <c r="H22" s="590">
        <f>F22</f>
        <v>926069</v>
      </c>
    </row>
    <row r="23" spans="1:8" ht="27.75" customHeight="1">
      <c r="A23" s="197">
        <v>3</v>
      </c>
      <c r="B23" s="206">
        <v>851</v>
      </c>
      <c r="C23" s="204"/>
      <c r="D23" s="229" t="s">
        <v>348</v>
      </c>
      <c r="E23" s="219"/>
      <c r="F23" s="588">
        <f>IF(SUM(F24:F26)&gt;0,SUM(F24:F26),"")</f>
        <v>50000</v>
      </c>
      <c r="G23" s="588">
        <f>IF(SUM(G24:G26)&gt;0,SUM(G24:G26),"")</f>
        <v>275401</v>
      </c>
      <c r="H23" s="588">
        <f>IF(SUM(H24:H26)&gt;0,SUM(H24:H26),"")</f>
        <v>325401</v>
      </c>
    </row>
    <row r="24" spans="1:8" ht="32.25" customHeight="1">
      <c r="A24" s="196"/>
      <c r="B24" s="220"/>
      <c r="C24" s="198">
        <v>85154</v>
      </c>
      <c r="D24" s="200" t="s">
        <v>349</v>
      </c>
      <c r="E24" s="203">
        <v>2620</v>
      </c>
      <c r="F24" s="589">
        <f>IF('[1]miasto2004'!I460&gt;0,'[1]miasto2004'!I460,"")</f>
        <v>50000</v>
      </c>
      <c r="G24" s="589"/>
      <c r="H24" s="591">
        <f>F24</f>
        <v>50000</v>
      </c>
    </row>
    <row r="25" spans="1:8" ht="30.75" customHeight="1">
      <c r="A25" s="196"/>
      <c r="B25" s="220"/>
      <c r="C25" s="198">
        <v>85154</v>
      </c>
      <c r="D25" s="200" t="s">
        <v>349</v>
      </c>
      <c r="E25" s="203">
        <v>2630</v>
      </c>
      <c r="F25" s="592"/>
      <c r="G25" s="589">
        <f>IF('[1]miasto2004'!I462&gt;0,'[1]miasto2004'!I462,"")</f>
        <v>247744</v>
      </c>
      <c r="H25" s="591">
        <f aca="true" t="shared" si="1" ref="H25:H39">G25</f>
        <v>247744</v>
      </c>
    </row>
    <row r="26" spans="1:8" ht="22.5" customHeight="1">
      <c r="A26" s="196"/>
      <c r="B26" s="220"/>
      <c r="C26" s="198">
        <v>85195</v>
      </c>
      <c r="D26" s="200" t="s">
        <v>285</v>
      </c>
      <c r="E26" s="203">
        <v>2820</v>
      </c>
      <c r="F26" s="592"/>
      <c r="G26" s="589">
        <f>IF('[1]miasto2004'!I474&gt;0,'[1]miasto2004'!I474,"")</f>
        <v>27657</v>
      </c>
      <c r="H26" s="591">
        <f t="shared" si="1"/>
        <v>27657</v>
      </c>
    </row>
    <row r="27" spans="1:8" ht="34.5" customHeight="1">
      <c r="A27" s="197">
        <v>4</v>
      </c>
      <c r="B27" s="206">
        <v>852</v>
      </c>
      <c r="C27" s="204"/>
      <c r="D27" s="229" t="s">
        <v>525</v>
      </c>
      <c r="E27" s="219"/>
      <c r="F27" s="588">
        <f>IF(SUM(F28:F30)&gt;0,SUM(F28:F30),"")</f>
        <v>78000</v>
      </c>
      <c r="G27" s="588">
        <f>IF(SUM(G28:G30)&gt;0,SUM(G28:G30),"")</f>
        <v>70850</v>
      </c>
      <c r="H27" s="588">
        <f>IF(SUM(H28:H30)&gt;0,SUM(H28:H30),"")</f>
        <v>148850</v>
      </c>
    </row>
    <row r="28" spans="1:8" ht="31.5" customHeight="1">
      <c r="A28" s="196"/>
      <c r="B28" s="220"/>
      <c r="C28" s="198">
        <v>85201</v>
      </c>
      <c r="D28" s="200" t="s">
        <v>77</v>
      </c>
      <c r="E28" s="203">
        <v>2580</v>
      </c>
      <c r="F28" s="592"/>
      <c r="G28" s="589">
        <f>IF('[1]miasto2004'!I494&gt;0,'[1]miasto2004'!I494,"")</f>
        <v>45850</v>
      </c>
      <c r="H28" s="590">
        <f t="shared" si="1"/>
        <v>45850</v>
      </c>
    </row>
    <row r="29" spans="1:8" ht="15.75" customHeight="1">
      <c r="A29" s="196"/>
      <c r="B29" s="220"/>
      <c r="C29" s="198">
        <v>85295</v>
      </c>
      <c r="D29" s="200" t="s">
        <v>285</v>
      </c>
      <c r="E29" s="471">
        <v>2630</v>
      </c>
      <c r="F29" s="592"/>
      <c r="G29" s="589">
        <f>IF('[1]miasto2004'!I597&gt;0,'[1]miasto2004'!I597,"")</f>
        <v>25000</v>
      </c>
      <c r="H29" s="590">
        <f t="shared" si="1"/>
        <v>25000</v>
      </c>
    </row>
    <row r="30" spans="1:8" ht="15.75" customHeight="1">
      <c r="A30" s="196"/>
      <c r="B30" s="220"/>
      <c r="C30" s="198">
        <v>85295</v>
      </c>
      <c r="D30" s="200" t="s">
        <v>285</v>
      </c>
      <c r="E30" s="472">
        <v>2820</v>
      </c>
      <c r="F30" s="589">
        <v>78000</v>
      </c>
      <c r="G30" s="589"/>
      <c r="H30" s="590">
        <f>F30</f>
        <v>78000</v>
      </c>
    </row>
    <row r="31" spans="1:8" ht="31.5" customHeight="1">
      <c r="A31" s="197">
        <v>5</v>
      </c>
      <c r="B31" s="206">
        <v>854</v>
      </c>
      <c r="C31" s="204"/>
      <c r="D31" s="229" t="s">
        <v>359</v>
      </c>
      <c r="E31" s="211"/>
      <c r="F31" s="588">
        <f>IF(SUM(F32:F32)&gt;0,SUM(F32:F32),"")</f>
        <v>100794</v>
      </c>
      <c r="G31" s="588">
        <f>IF(SUM(G32:G32)&gt;0,SUM(G32:G32),"")</f>
      </c>
      <c r="H31" s="588">
        <f>IF(SUM(H32:H32)&gt;0,SUM(H32:H32),"")</f>
        <v>100794</v>
      </c>
    </row>
    <row r="32" spans="1:8" ht="15.75">
      <c r="A32" s="207"/>
      <c r="B32" s="221"/>
      <c r="C32" s="230">
        <v>85410</v>
      </c>
      <c r="D32" s="207" t="s">
        <v>74</v>
      </c>
      <c r="E32" s="203">
        <v>2590</v>
      </c>
      <c r="F32" s="592">
        <v>100794</v>
      </c>
      <c r="G32" s="589">
        <f>IF('[1]miasto2004'!I642&gt;0,'[1]miasto2004'!I642,"")</f>
      </c>
      <c r="H32" s="590">
        <f>F32</f>
        <v>100794</v>
      </c>
    </row>
    <row r="33" spans="1:8" ht="35.25" customHeight="1">
      <c r="A33" s="232">
        <v>6</v>
      </c>
      <c r="B33" s="231">
        <v>921</v>
      </c>
      <c r="C33" s="233"/>
      <c r="D33" s="263" t="s">
        <v>375</v>
      </c>
      <c r="E33" s="219"/>
      <c r="F33" s="588">
        <f>IF(SUM(F34:F36)&gt;0,SUM(F35:F36),"")</f>
        <v>14000</v>
      </c>
      <c r="G33" s="588">
        <f>IF(SUM(G34:G36)&gt;0,SUM(G34:G36),"")</f>
        <v>45500</v>
      </c>
      <c r="H33" s="588">
        <f>IF(SUM(H34:H36)&gt;0,SUM(H34:H36),"")</f>
        <v>59500</v>
      </c>
    </row>
    <row r="34" spans="1:8" ht="35.25" customHeight="1">
      <c r="A34" s="234"/>
      <c r="B34" s="235"/>
      <c r="C34" s="208">
        <v>92120</v>
      </c>
      <c r="D34" s="664" t="s">
        <v>381</v>
      </c>
      <c r="E34" s="236">
        <v>6230</v>
      </c>
      <c r="F34" s="662"/>
      <c r="G34" s="663">
        <v>25000</v>
      </c>
      <c r="H34" s="590">
        <f t="shared" si="1"/>
        <v>25000</v>
      </c>
    </row>
    <row r="35" spans="1:8" ht="15.75" customHeight="1">
      <c r="A35" s="234"/>
      <c r="B35" s="235"/>
      <c r="C35" s="208">
        <v>92195</v>
      </c>
      <c r="D35" s="234" t="s">
        <v>285</v>
      </c>
      <c r="E35" s="236">
        <v>2630</v>
      </c>
      <c r="F35" s="593"/>
      <c r="G35" s="589">
        <f>IF('[1]miasto2004'!I734&gt;0,'[1]miasto2004'!I734,"")</f>
        <v>20500</v>
      </c>
      <c r="H35" s="590">
        <f t="shared" si="1"/>
        <v>20500</v>
      </c>
    </row>
    <row r="36" spans="1:8" ht="15.75">
      <c r="A36" s="207"/>
      <c r="B36" s="221"/>
      <c r="C36" s="230">
        <v>92195</v>
      </c>
      <c r="D36" s="234" t="s">
        <v>285</v>
      </c>
      <c r="E36" s="203">
        <v>2620</v>
      </c>
      <c r="F36" s="589">
        <f>IF('[1]miasto2004'!I751&gt;0,'[1]miasto2004'!I751,"")</f>
        <v>14000</v>
      </c>
      <c r="G36" s="589"/>
      <c r="H36" s="590">
        <f>F36</f>
        <v>14000</v>
      </c>
    </row>
    <row r="37" spans="1:8" ht="24.75" customHeight="1">
      <c r="A37" s="232">
        <v>7</v>
      </c>
      <c r="B37" s="231">
        <v>926</v>
      </c>
      <c r="C37" s="233"/>
      <c r="D37" s="232" t="s">
        <v>387</v>
      </c>
      <c r="E37" s="219"/>
      <c r="F37" s="588">
        <f>IF(SUM(F38:F39)&gt;0,SUM(F38:F39),"")</f>
      </c>
      <c r="G37" s="588">
        <f>IF(SUM(G38:G39)&gt;0,SUM(G38:G39),"")</f>
        <v>389500</v>
      </c>
      <c r="H37" s="588">
        <f>IF(SUM(H38:H39)&gt;0,SUM(H38:H39),"")</f>
        <v>389500</v>
      </c>
    </row>
    <row r="38" spans="1:8" ht="33" customHeight="1">
      <c r="A38" s="234"/>
      <c r="B38" s="235"/>
      <c r="C38" s="208">
        <v>92605</v>
      </c>
      <c r="D38" s="237" t="s">
        <v>78</v>
      </c>
      <c r="E38" s="236">
        <v>2630</v>
      </c>
      <c r="F38" s="593"/>
      <c r="G38" s="594">
        <f>IF('[1]miasto2004'!I755&gt;0,'[1]miasto2004'!I755,"")</f>
        <v>233000</v>
      </c>
      <c r="H38" s="590">
        <f t="shared" si="1"/>
        <v>233000</v>
      </c>
    </row>
    <row r="39" spans="1:8" ht="16.5" thickBot="1">
      <c r="A39" s="207"/>
      <c r="B39" s="221"/>
      <c r="C39" s="208">
        <v>92695</v>
      </c>
      <c r="D39" s="237" t="s">
        <v>285</v>
      </c>
      <c r="E39" s="210">
        <v>2830</v>
      </c>
      <c r="F39" s="595"/>
      <c r="G39" s="594">
        <f>IF('[1]miasto2004'!I787&gt;0,'[1]miasto2004'!I787,"")</f>
        <v>156500</v>
      </c>
      <c r="H39" s="596">
        <f t="shared" si="1"/>
        <v>156500</v>
      </c>
    </row>
    <row r="40" spans="1:8" ht="38.25" customHeight="1" thickBot="1">
      <c r="A40" s="209"/>
      <c r="B40" s="258"/>
      <c r="C40" s="581"/>
      <c r="D40" s="659" t="s">
        <v>30</v>
      </c>
      <c r="E40" s="660"/>
      <c r="F40" s="661">
        <f>IF(SUM(F11,F13,F23,F27,F31,F33,F37)&gt;0,SUM(F11,F13,F23,F27,F31,F33,F37),"")</f>
        <v>1394076</v>
      </c>
      <c r="G40" s="661">
        <f>IF(SUM(G11,G13,G23,G27,G31,G33,G37)&gt;0,SUM(G11,G13,G23,G27,G31,G33,G37),"")</f>
        <v>4886482</v>
      </c>
      <c r="H40" s="661">
        <f>IF(SUM(H11,H13,H23,H27,H31,H33,H37)&gt;0,SUM(H11,H13,H23,H27,H31,H33,H37),"")</f>
        <v>5354489</v>
      </c>
    </row>
  </sheetData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9"/>
  <dimension ref="A1:H24"/>
  <sheetViews>
    <sheetView zoomScale="75" zoomScaleNormal="75" workbookViewId="0" topLeftCell="A1">
      <selection activeCell="C26" sqref="C26"/>
    </sheetView>
  </sheetViews>
  <sheetFormatPr defaultColWidth="9.00390625" defaultRowHeight="12.75"/>
  <cols>
    <col min="1" max="1" width="4.625" style="0" customWidth="1"/>
    <col min="2" max="2" width="5.875" style="0" customWidth="1"/>
    <col min="3" max="3" width="10.125" style="0" customWidth="1"/>
    <col min="4" max="4" width="31.875" style="0" customWidth="1"/>
    <col min="5" max="5" width="6.25390625" style="0" customWidth="1"/>
    <col min="6" max="6" width="16.375" style="0" customWidth="1"/>
    <col min="7" max="7" width="16.625" style="0" customWidth="1"/>
    <col min="8" max="8" width="15.375" style="0" customWidth="1"/>
  </cols>
  <sheetData>
    <row r="1" ht="12.75">
      <c r="G1" s="4" t="s">
        <v>492</v>
      </c>
    </row>
    <row r="2" ht="12.75">
      <c r="G2" s="4" t="s">
        <v>536</v>
      </c>
    </row>
    <row r="3" ht="12.75">
      <c r="G3" s="4" t="s">
        <v>537</v>
      </c>
    </row>
    <row r="4" ht="12.75">
      <c r="G4" s="4" t="s">
        <v>420</v>
      </c>
    </row>
    <row r="5" ht="12.75">
      <c r="G5" s="4"/>
    </row>
    <row r="6" ht="12.75">
      <c r="G6" s="4"/>
    </row>
    <row r="7" ht="18">
      <c r="C7" s="171" t="s">
        <v>81</v>
      </c>
    </row>
    <row r="8" ht="18">
      <c r="C8" s="171"/>
    </row>
    <row r="9" spans="3:6" ht="16.5" thickBot="1">
      <c r="C9" s="189"/>
      <c r="D9" s="189"/>
      <c r="E9" s="189"/>
      <c r="F9" s="189"/>
    </row>
    <row r="10" spans="1:8" ht="68.25" customHeight="1" thickBot="1">
      <c r="A10" s="506" t="s">
        <v>32</v>
      </c>
      <c r="B10" s="507" t="s">
        <v>41</v>
      </c>
      <c r="C10" s="420" t="s">
        <v>33</v>
      </c>
      <c r="D10" s="267" t="s">
        <v>34</v>
      </c>
      <c r="E10" s="267" t="s">
        <v>271</v>
      </c>
      <c r="F10" s="261" t="s">
        <v>85</v>
      </c>
      <c r="G10" s="261" t="s">
        <v>82</v>
      </c>
      <c r="H10" s="262" t="s">
        <v>30</v>
      </c>
    </row>
    <row r="11" spans="1:8" ht="15" customHeight="1" thickBot="1">
      <c r="A11" s="191">
        <v>1</v>
      </c>
      <c r="B11" s="508">
        <v>2</v>
      </c>
      <c r="C11" s="509">
        <v>3</v>
      </c>
      <c r="D11" s="510">
        <v>4</v>
      </c>
      <c r="E11" s="191">
        <v>5</v>
      </c>
      <c r="F11" s="192">
        <v>6</v>
      </c>
      <c r="G11" s="511">
        <v>7</v>
      </c>
      <c r="H11" s="192">
        <v>8</v>
      </c>
    </row>
    <row r="12" spans="1:8" ht="35.25" customHeight="1">
      <c r="A12" s="512">
        <v>1</v>
      </c>
      <c r="B12" s="513">
        <v>921</v>
      </c>
      <c r="C12" s="514">
        <v>92106</v>
      </c>
      <c r="D12" s="515" t="s">
        <v>83</v>
      </c>
      <c r="E12" s="512"/>
      <c r="F12" s="419">
        <f>IF(SUM(F13:F13)&gt;0,SUM(F13:F13),"")</f>
        <v>310000</v>
      </c>
      <c r="G12" s="419">
        <f>IF(SUM(G13:G13)&gt;0,SUM(G13:G13),"")</f>
      </c>
      <c r="H12" s="419">
        <f>IF(SUM(H13:H13)&gt;0,SUM(H13:H13),"")</f>
        <v>310000</v>
      </c>
    </row>
    <row r="13" spans="1:8" ht="31.5" customHeight="1">
      <c r="A13" s="224"/>
      <c r="B13" s="516"/>
      <c r="C13" s="517"/>
      <c r="D13" s="518" t="s">
        <v>376</v>
      </c>
      <c r="E13" s="224">
        <v>2550</v>
      </c>
      <c r="F13" s="417">
        <f>IF('[1]miasto2004'!I712&gt;0,'[1]miasto2004'!I712,"")</f>
        <v>310000</v>
      </c>
      <c r="G13" s="519"/>
      <c r="H13" s="520">
        <f>F13</f>
        <v>310000</v>
      </c>
    </row>
    <row r="14" spans="1:8" ht="30.75" customHeight="1">
      <c r="A14" s="408">
        <v>2</v>
      </c>
      <c r="B14" s="521">
        <v>921</v>
      </c>
      <c r="C14" s="522">
        <v>92108</v>
      </c>
      <c r="D14" s="523" t="s">
        <v>377</v>
      </c>
      <c r="E14" s="524"/>
      <c r="F14" s="419">
        <f>IF(SUM(F15:F15)&gt;0,SUM(F15:F15),"")</f>
        <v>330000</v>
      </c>
      <c r="G14" s="419">
        <f>IF(SUM(G15:G15)&gt;0,SUM(G15:G15),"")</f>
      </c>
      <c r="H14" s="419">
        <f>IF(SUM(H15:H15)&gt;0,SUM(H15:H15),"")</f>
        <v>330000</v>
      </c>
    </row>
    <row r="15" spans="1:8" ht="31.5" customHeight="1">
      <c r="A15" s="525"/>
      <c r="B15" s="526"/>
      <c r="C15" s="224"/>
      <c r="D15" s="518" t="s">
        <v>376</v>
      </c>
      <c r="E15" s="527">
        <v>2550</v>
      </c>
      <c r="F15" s="417">
        <f>IF('[1]miasto2004'!I716&gt;0,'[1]miasto2004'!I716,"")</f>
        <v>330000</v>
      </c>
      <c r="G15" s="417"/>
      <c r="H15" s="520">
        <f>F15</f>
        <v>330000</v>
      </c>
    </row>
    <row r="16" spans="1:8" ht="36.75" customHeight="1">
      <c r="A16" s="408">
        <v>3</v>
      </c>
      <c r="B16" s="521">
        <v>921</v>
      </c>
      <c r="C16" s="522">
        <v>92109</v>
      </c>
      <c r="D16" s="523" t="s">
        <v>84</v>
      </c>
      <c r="E16" s="528"/>
      <c r="F16" s="419">
        <f>IF(SUM(F17:F18)&gt;0,SUM(F17:F18),"")</f>
        <v>851700</v>
      </c>
      <c r="G16" s="419">
        <f>IF(SUM(G17:G18)&gt;0,SUM(G17:G18),"")</f>
        <v>90000</v>
      </c>
      <c r="H16" s="419">
        <f>IF(SUM(H17:H18)&gt;0,SUM(H17:H18),"")</f>
        <v>941700</v>
      </c>
    </row>
    <row r="17" spans="1:8" ht="32.25" customHeight="1">
      <c r="A17" s="525"/>
      <c r="B17" s="526"/>
      <c r="C17" s="224"/>
      <c r="D17" s="518" t="s">
        <v>376</v>
      </c>
      <c r="E17" s="529">
        <v>2550</v>
      </c>
      <c r="F17" s="417">
        <f>IF('[1]miasto2004'!I720&gt;0,'[1]miasto2004'!I720,"")</f>
        <v>851700</v>
      </c>
      <c r="G17" s="417"/>
      <c r="H17" s="520">
        <f>F17</f>
        <v>851700</v>
      </c>
    </row>
    <row r="18" spans="1:8" ht="34.5" customHeight="1">
      <c r="A18" s="525"/>
      <c r="B18" s="526"/>
      <c r="C18" s="224"/>
      <c r="D18" s="136" t="s">
        <v>430</v>
      </c>
      <c r="E18" s="529">
        <v>6130</v>
      </c>
      <c r="F18" s="418"/>
      <c r="G18" s="417">
        <v>90000</v>
      </c>
      <c r="H18" s="520">
        <f>G18</f>
        <v>90000</v>
      </c>
    </row>
    <row r="19" spans="1:8" ht="34.5" customHeight="1">
      <c r="A19" s="408">
        <v>4</v>
      </c>
      <c r="B19" s="521">
        <v>921</v>
      </c>
      <c r="C19" s="522">
        <v>92116</v>
      </c>
      <c r="D19" s="523" t="s">
        <v>379</v>
      </c>
      <c r="E19" s="528"/>
      <c r="F19" s="419">
        <f>IF(SUM(F20:F21)&gt;0,SUM(F20:F21),"")</f>
        <v>395000</v>
      </c>
      <c r="G19" s="419">
        <f>IF(SUM(G20:G21)&gt;0,SUM(G20:G21),"")</f>
        <v>10000</v>
      </c>
      <c r="H19" s="419">
        <f>IF(SUM(H20:H21)&gt;0,SUM(H20:H21),"")</f>
        <v>405000</v>
      </c>
    </row>
    <row r="20" spans="1:8" ht="34.5" customHeight="1">
      <c r="A20" s="525"/>
      <c r="B20" s="526"/>
      <c r="C20" s="224"/>
      <c r="D20" s="518" t="s">
        <v>376</v>
      </c>
      <c r="E20" s="529">
        <v>2550</v>
      </c>
      <c r="F20" s="417">
        <f>IF('[1]miasto2004'!I724&gt;0,'[1]miasto2004'!I724,"")</f>
        <v>395000</v>
      </c>
      <c r="G20" s="417"/>
      <c r="H20" s="520">
        <f>F20</f>
        <v>395000</v>
      </c>
    </row>
    <row r="21" spans="1:8" ht="34.5" customHeight="1">
      <c r="A21" s="525"/>
      <c r="B21" s="526"/>
      <c r="C21" s="224"/>
      <c r="D21" s="136" t="s">
        <v>430</v>
      </c>
      <c r="E21" s="529">
        <v>6130</v>
      </c>
      <c r="F21" s="418"/>
      <c r="G21" s="417">
        <v>10000</v>
      </c>
      <c r="H21" s="520">
        <f>G21</f>
        <v>10000</v>
      </c>
    </row>
    <row r="22" spans="1:8" ht="31.5" customHeight="1">
      <c r="A22" s="408">
        <v>5</v>
      </c>
      <c r="B22" s="521">
        <v>921</v>
      </c>
      <c r="C22" s="522">
        <v>92118</v>
      </c>
      <c r="D22" s="523" t="s">
        <v>380</v>
      </c>
      <c r="E22" s="524"/>
      <c r="F22" s="419">
        <f>IF(SUM(F23:F23)&gt;0,SUM(F23:F23),"")</f>
        <v>403000</v>
      </c>
      <c r="G22" s="419">
        <f>IF(SUM(G23:G23)&gt;0,SUM(G23:G23),"")</f>
      </c>
      <c r="H22" s="419">
        <f>IF(SUM(H23:H23)&gt;0,SUM(H23:H23),"")</f>
        <v>403000</v>
      </c>
    </row>
    <row r="23" spans="1:8" ht="33" customHeight="1" thickBot="1">
      <c r="A23" s="525"/>
      <c r="B23" s="526"/>
      <c r="C23" s="224"/>
      <c r="D23" s="518" t="s">
        <v>376</v>
      </c>
      <c r="E23" s="530">
        <v>2550</v>
      </c>
      <c r="F23" s="417">
        <f>IF('[1]miasto2004'!I728&gt;0,'[1]miasto2004'!I728,"")</f>
        <v>403000</v>
      </c>
      <c r="G23" s="417"/>
      <c r="H23" s="520">
        <f>F23</f>
        <v>403000</v>
      </c>
    </row>
    <row r="24" spans="1:8" ht="51" customHeight="1" thickBot="1">
      <c r="A24" s="414"/>
      <c r="B24" s="258"/>
      <c r="C24" s="415"/>
      <c r="D24" s="268" t="s">
        <v>30</v>
      </c>
      <c r="E24" s="531"/>
      <c r="F24" s="532">
        <f>IF(SUM(F12,F14,F16,F19,F22)&gt;0,SUM(F12,F14,F16,F19,F22),"")</f>
        <v>2289700</v>
      </c>
      <c r="G24" s="532">
        <f>IF(SUM(G12,G14,G16,G19,G22)&gt;0,SUM(G12,G14,G16,G19,G22),"")</f>
        <v>100000</v>
      </c>
      <c r="H24" s="532">
        <f>IF(SUM(H12,H14,H16,H19,H22)&gt;0,SUM(H12,H14,H16,H19,H22),"")</f>
        <v>2389700</v>
      </c>
    </row>
  </sheetData>
  <printOptions/>
  <pageMargins left="0.75" right="0.75" top="1" bottom="1" header="0.5" footer="0.5"/>
  <pageSetup horizontalDpi="240" verticalDpi="24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0"/>
  <dimension ref="A2:F30"/>
  <sheetViews>
    <sheetView zoomScale="75" zoomScaleNormal="75" workbookViewId="0" topLeftCell="A1">
      <selection activeCell="I24" sqref="I24"/>
    </sheetView>
  </sheetViews>
  <sheetFormatPr defaultColWidth="9.00390625" defaultRowHeight="12.75"/>
  <cols>
    <col min="1" max="1" width="5.75390625" style="0" customWidth="1"/>
    <col min="2" max="2" width="11.25390625" style="0" customWidth="1"/>
    <col min="3" max="3" width="15.125" style="0" customWidth="1"/>
    <col min="4" max="4" width="11.375" style="0" customWidth="1"/>
    <col min="5" max="5" width="40.25390625" style="0" customWidth="1"/>
    <col min="6" max="6" width="21.375" style="0" customWidth="1"/>
  </cols>
  <sheetData>
    <row r="2" ht="12.75">
      <c r="F2" s="4" t="s">
        <v>488</v>
      </c>
    </row>
    <row r="3" ht="12.75">
      <c r="F3" s="4" t="s">
        <v>536</v>
      </c>
    </row>
    <row r="4" ht="12.75">
      <c r="F4" s="4" t="s">
        <v>537</v>
      </c>
    </row>
    <row r="5" ht="12.75">
      <c r="F5" s="4" t="s">
        <v>420</v>
      </c>
    </row>
    <row r="8" spans="3:4" ht="18">
      <c r="C8" s="171" t="s">
        <v>86</v>
      </c>
      <c r="D8" s="171"/>
    </row>
    <row r="9" spans="3:6" ht="15.75">
      <c r="C9" s="189"/>
      <c r="D9" s="189"/>
      <c r="E9" s="189"/>
      <c r="F9" s="189"/>
    </row>
    <row r="10" spans="3:6" ht="15.75">
      <c r="C10" s="189"/>
      <c r="D10" s="189"/>
      <c r="E10" s="189"/>
      <c r="F10" s="189"/>
    </row>
    <row r="11" spans="1:6" ht="18">
      <c r="A11" s="171"/>
      <c r="C11" s="189"/>
      <c r="D11" s="189"/>
      <c r="E11" s="171"/>
      <c r="F11" s="189"/>
    </row>
    <row r="12" ht="29.25" customHeight="1" thickBot="1">
      <c r="A12" s="171" t="s">
        <v>87</v>
      </c>
    </row>
    <row r="13" spans="1:6" ht="68.25" customHeight="1" thickBot="1">
      <c r="A13" s="227" t="s">
        <v>32</v>
      </c>
      <c r="B13" s="212" t="s">
        <v>41</v>
      </c>
      <c r="C13" s="213" t="s">
        <v>33</v>
      </c>
      <c r="D13" s="213" t="s">
        <v>89</v>
      </c>
      <c r="E13" s="239" t="s">
        <v>34</v>
      </c>
      <c r="F13" s="674" t="s">
        <v>90</v>
      </c>
    </row>
    <row r="14" spans="1:6" ht="15" customHeight="1" thickBot="1">
      <c r="A14" s="217">
        <v>1</v>
      </c>
      <c r="B14" s="214">
        <v>2</v>
      </c>
      <c r="C14" s="215">
        <v>3</v>
      </c>
      <c r="D14" s="215"/>
      <c r="E14" s="216">
        <v>4</v>
      </c>
      <c r="F14" s="226">
        <v>6</v>
      </c>
    </row>
    <row r="15" spans="1:6" ht="30.75" customHeight="1">
      <c r="A15" s="301">
        <v>1</v>
      </c>
      <c r="B15" s="671">
        <v>600</v>
      </c>
      <c r="C15" s="683">
        <v>60016</v>
      </c>
      <c r="D15" s="684">
        <v>952</v>
      </c>
      <c r="E15" s="685" t="s">
        <v>498</v>
      </c>
      <c r="F15" s="686">
        <v>1311000</v>
      </c>
    </row>
    <row r="16" spans="1:6" ht="29.25" customHeight="1">
      <c r="A16" s="675">
        <v>2</v>
      </c>
      <c r="B16" s="688">
        <v>700</v>
      </c>
      <c r="C16" s="300">
        <v>70004</v>
      </c>
      <c r="D16" s="220">
        <v>952</v>
      </c>
      <c r="E16" s="223" t="s">
        <v>498</v>
      </c>
      <c r="F16" s="687">
        <v>560000</v>
      </c>
    </row>
    <row r="17" spans="1:6" ht="30" customHeight="1">
      <c r="A17" s="301">
        <v>3</v>
      </c>
      <c r="B17" s="688">
        <v>750</v>
      </c>
      <c r="C17" s="300">
        <v>75023</v>
      </c>
      <c r="D17" s="220">
        <v>952</v>
      </c>
      <c r="E17" s="223" t="s">
        <v>498</v>
      </c>
      <c r="F17" s="687">
        <v>700000</v>
      </c>
    </row>
    <row r="18" spans="1:6" ht="33" customHeight="1">
      <c r="A18" s="301">
        <v>4</v>
      </c>
      <c r="B18" s="688">
        <v>800</v>
      </c>
      <c r="C18" s="300">
        <v>80110</v>
      </c>
      <c r="D18" s="220">
        <v>952</v>
      </c>
      <c r="E18" s="223" t="s">
        <v>498</v>
      </c>
      <c r="F18" s="687">
        <v>1137000</v>
      </c>
    </row>
    <row r="19" spans="1:6" ht="33" customHeight="1">
      <c r="A19" s="672">
        <v>5</v>
      </c>
      <c r="B19" s="673">
        <v>900</v>
      </c>
      <c r="C19" s="672">
        <v>90002</v>
      </c>
      <c r="D19" s="680">
        <v>952</v>
      </c>
      <c r="E19" s="682" t="s">
        <v>498</v>
      </c>
      <c r="F19" s="681">
        <v>770000</v>
      </c>
    </row>
    <row r="20" spans="1:6" ht="31.5" customHeight="1">
      <c r="A20" s="300">
        <v>6</v>
      </c>
      <c r="B20" s="689">
        <v>900</v>
      </c>
      <c r="C20" s="220">
        <v>90095</v>
      </c>
      <c r="D20" s="220">
        <v>952</v>
      </c>
      <c r="E20" s="223" t="s">
        <v>498</v>
      </c>
      <c r="F20" s="687">
        <v>302400</v>
      </c>
    </row>
    <row r="21" spans="1:6" ht="35.25" customHeight="1" thickBot="1">
      <c r="A21" s="676">
        <v>7</v>
      </c>
      <c r="B21" s="677">
        <v>900</v>
      </c>
      <c r="C21" s="678">
        <v>90095</v>
      </c>
      <c r="D21" s="678">
        <v>955</v>
      </c>
      <c r="E21" s="679" t="s">
        <v>88</v>
      </c>
      <c r="F21" s="349">
        <v>1304633</v>
      </c>
    </row>
    <row r="22" spans="1:6" ht="48.75" customHeight="1" thickBot="1">
      <c r="A22" s="240"/>
      <c r="B22" s="241"/>
      <c r="C22" s="242"/>
      <c r="D22" s="241"/>
      <c r="E22" s="281" t="s">
        <v>91</v>
      </c>
      <c r="F22" s="666">
        <f>IF(SUM(F15:F21)&gt;0,SUM(F15:F21),"")</f>
        <v>6085033</v>
      </c>
    </row>
    <row r="23" ht="31.5" customHeight="1" thickBot="1">
      <c r="A23" s="171" t="s">
        <v>92</v>
      </c>
    </row>
    <row r="24" spans="1:6" ht="68.25" customHeight="1" thickBot="1">
      <c r="A24" s="252" t="s">
        <v>32</v>
      </c>
      <c r="B24" s="253" t="s">
        <v>41</v>
      </c>
      <c r="C24" s="254" t="s">
        <v>33</v>
      </c>
      <c r="D24" s="254" t="s">
        <v>89</v>
      </c>
      <c r="E24" s="255" t="s">
        <v>34</v>
      </c>
      <c r="F24" s="256" t="s">
        <v>90</v>
      </c>
    </row>
    <row r="25" spans="1:6" ht="15" customHeight="1" thickBot="1">
      <c r="A25" s="217">
        <v>1</v>
      </c>
      <c r="B25" s="214">
        <v>2</v>
      </c>
      <c r="C25" s="215">
        <v>3</v>
      </c>
      <c r="D25" s="215"/>
      <c r="E25" s="216">
        <v>4</v>
      </c>
      <c r="F25" s="218">
        <v>6</v>
      </c>
    </row>
    <row r="26" spans="1:6" ht="35.25" customHeight="1">
      <c r="A26" s="248">
        <v>1</v>
      </c>
      <c r="B26" s="249">
        <v>801</v>
      </c>
      <c r="C26" s="248">
        <v>80195</v>
      </c>
      <c r="D26" s="248">
        <v>992</v>
      </c>
      <c r="E26" s="282" t="s">
        <v>93</v>
      </c>
      <c r="F26" s="667">
        <v>2179260</v>
      </c>
    </row>
    <row r="27" spans="1:6" ht="35.25" customHeight="1">
      <c r="A27" s="250">
        <v>2</v>
      </c>
      <c r="B27" s="251">
        <v>854</v>
      </c>
      <c r="C27" s="250">
        <v>85495</v>
      </c>
      <c r="D27" s="250">
        <v>992</v>
      </c>
      <c r="E27" s="279" t="s">
        <v>93</v>
      </c>
      <c r="F27" s="668">
        <v>166880</v>
      </c>
    </row>
    <row r="28" spans="1:6" ht="35.25" customHeight="1">
      <c r="A28" s="238">
        <v>3</v>
      </c>
      <c r="B28" s="247">
        <v>900</v>
      </c>
      <c r="C28" s="238">
        <v>90095</v>
      </c>
      <c r="D28" s="238">
        <v>992</v>
      </c>
      <c r="E28" s="283" t="s">
        <v>94</v>
      </c>
      <c r="F28" s="669">
        <v>3524000</v>
      </c>
    </row>
    <row r="29" spans="1:6" ht="35.25" customHeight="1" thickBot="1">
      <c r="A29" s="245"/>
      <c r="B29" s="246"/>
      <c r="C29" s="245"/>
      <c r="D29" s="245"/>
      <c r="E29" s="284"/>
      <c r="F29" s="670"/>
    </row>
    <row r="30" spans="1:6" ht="48.75" customHeight="1" thickBot="1">
      <c r="A30" s="243"/>
      <c r="B30" s="244"/>
      <c r="C30" s="257"/>
      <c r="D30" s="244"/>
      <c r="E30" s="257" t="s">
        <v>91</v>
      </c>
      <c r="F30" s="666">
        <f>IF(SUM(F26:F29)&gt;0,SUM(F26:F29),"")</f>
        <v>5870140</v>
      </c>
    </row>
  </sheetData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1"/>
  <dimension ref="A1:G18"/>
  <sheetViews>
    <sheetView zoomScale="75" zoomScaleNormal="75" workbookViewId="0" topLeftCell="A1">
      <selection activeCell="E2" sqref="E2"/>
    </sheetView>
  </sheetViews>
  <sheetFormatPr defaultColWidth="9.00390625" defaultRowHeight="12.75"/>
  <cols>
    <col min="1" max="1" width="7.625" style="0" customWidth="1"/>
    <col min="2" max="2" width="38.25390625" style="0" customWidth="1"/>
    <col min="3" max="3" width="15.875" style="0" customWidth="1"/>
    <col min="4" max="4" width="16.25390625" style="0" customWidth="1"/>
    <col min="5" max="5" width="15.875" style="0" customWidth="1"/>
    <col min="6" max="6" width="13.375" style="0" customWidth="1"/>
  </cols>
  <sheetData>
    <row r="1" ht="12.75">
      <c r="E1" s="4" t="s">
        <v>493</v>
      </c>
    </row>
    <row r="2" ht="12.75">
      <c r="E2" s="4" t="s">
        <v>536</v>
      </c>
    </row>
    <row r="3" ht="12.75">
      <c r="E3" s="4" t="s">
        <v>537</v>
      </c>
    </row>
    <row r="4" ht="12.75">
      <c r="E4" s="4" t="s">
        <v>420</v>
      </c>
    </row>
    <row r="5" ht="12.75">
      <c r="E5" s="4"/>
    </row>
    <row r="6" ht="20.25">
      <c r="B6" s="187" t="s">
        <v>106</v>
      </c>
    </row>
    <row r="8" spans="2:7" ht="15.75">
      <c r="B8" s="189"/>
      <c r="C8" s="189"/>
      <c r="D8" s="189"/>
      <c r="G8" s="377"/>
    </row>
    <row r="9" ht="13.5" thickBot="1"/>
    <row r="10" spans="1:6" ht="68.25" customHeight="1" thickBot="1">
      <c r="A10" s="294" t="s">
        <v>20</v>
      </c>
      <c r="B10" s="259" t="s">
        <v>34</v>
      </c>
      <c r="C10" s="255" t="s">
        <v>96</v>
      </c>
      <c r="D10" s="256" t="s">
        <v>97</v>
      </c>
      <c r="E10" s="298" t="s">
        <v>98</v>
      </c>
      <c r="F10" s="298" t="s">
        <v>99</v>
      </c>
    </row>
    <row r="11" spans="1:6" ht="15" customHeight="1" thickBot="1">
      <c r="A11" s="293">
        <v>1</v>
      </c>
      <c r="B11" s="216">
        <v>2</v>
      </c>
      <c r="C11" s="217">
        <v>3</v>
      </c>
      <c r="D11" s="218">
        <v>4</v>
      </c>
      <c r="E11" s="226">
        <v>5</v>
      </c>
      <c r="F11" s="218">
        <v>6</v>
      </c>
    </row>
    <row r="12" spans="1:6" ht="30.75" customHeight="1">
      <c r="A12" s="299">
        <v>1</v>
      </c>
      <c r="B12" s="295" t="s">
        <v>100</v>
      </c>
      <c r="C12" s="378">
        <v>0</v>
      </c>
      <c r="D12" s="378">
        <v>36300</v>
      </c>
      <c r="E12" s="379">
        <v>36300</v>
      </c>
      <c r="F12" s="379">
        <v>0</v>
      </c>
    </row>
    <row r="13" spans="1:6" ht="27.75" customHeight="1">
      <c r="A13" s="300">
        <v>2</v>
      </c>
      <c r="B13" s="297" t="s">
        <v>101</v>
      </c>
      <c r="C13" s="379">
        <v>1233</v>
      </c>
      <c r="D13" s="380">
        <v>12200</v>
      </c>
      <c r="E13" s="381">
        <v>12000</v>
      </c>
      <c r="F13" s="380">
        <v>1433</v>
      </c>
    </row>
    <row r="14" spans="1:6" ht="30.75" customHeight="1">
      <c r="A14" s="300">
        <v>3</v>
      </c>
      <c r="B14" s="296" t="s">
        <v>105</v>
      </c>
      <c r="C14" s="379">
        <v>1000</v>
      </c>
      <c r="D14" s="379">
        <v>8200</v>
      </c>
      <c r="E14" s="379">
        <v>9200</v>
      </c>
      <c r="F14" s="379">
        <v>0</v>
      </c>
    </row>
    <row r="15" spans="1:6" ht="24" customHeight="1">
      <c r="A15" s="301">
        <v>4</v>
      </c>
      <c r="B15" s="296" t="s">
        <v>189</v>
      </c>
      <c r="C15" s="379">
        <v>401</v>
      </c>
      <c r="D15" s="382"/>
      <c r="E15" s="381">
        <v>180</v>
      </c>
      <c r="F15" s="381">
        <v>221</v>
      </c>
    </row>
    <row r="16" spans="1:6" ht="28.5" customHeight="1">
      <c r="A16" s="300">
        <v>5</v>
      </c>
      <c r="B16" s="296" t="s">
        <v>190</v>
      </c>
      <c r="C16" s="379">
        <v>3000</v>
      </c>
      <c r="D16" s="379">
        <v>220100</v>
      </c>
      <c r="E16" s="379">
        <v>220100</v>
      </c>
      <c r="F16" s="379">
        <v>3000</v>
      </c>
    </row>
    <row r="17" spans="1:6" ht="27.75" customHeight="1" thickBot="1">
      <c r="A17" s="301">
        <v>6</v>
      </c>
      <c r="B17" s="473" t="s">
        <v>195</v>
      </c>
      <c r="C17" s="383">
        <v>699000</v>
      </c>
      <c r="D17" s="384"/>
      <c r="E17" s="385">
        <v>699000</v>
      </c>
      <c r="F17" s="386"/>
    </row>
    <row r="18" spans="1:6" ht="54" customHeight="1" thickBot="1">
      <c r="A18" s="209"/>
      <c r="B18" s="266" t="s">
        <v>30</v>
      </c>
      <c r="C18" s="387">
        <f>IF(SUM(C12:C17)&gt;0,SUM(C12:C17),"")</f>
        <v>704634</v>
      </c>
      <c r="D18" s="388">
        <f>IF(SUM(D12:D17)&gt;0,SUM(D12:D17),"")</f>
        <v>276800</v>
      </c>
      <c r="E18" s="388">
        <f>IF(SUM(E12:E17)&gt;0,SUM(E12:E17),"")</f>
        <v>976780</v>
      </c>
      <c r="F18" s="388">
        <f>IF(SUM(F12:F17)&gt;0,SUM(F12:F17),"")</f>
        <v>4654</v>
      </c>
    </row>
  </sheetData>
  <printOptions/>
  <pageMargins left="0.75" right="0.75" top="1" bottom="1" header="0.5" footer="0.5"/>
  <pageSetup horizontalDpi="240" verticalDpi="24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EB</cp:lastModifiedBy>
  <cp:lastPrinted>2003-12-12T18:27:42Z</cp:lastPrinted>
  <dcterms:created xsi:type="dcterms:W3CDTF">2001-09-17T09:03:48Z</dcterms:created>
  <dcterms:modified xsi:type="dcterms:W3CDTF">2004-03-15T15:00:10Z</dcterms:modified>
  <cp:category/>
  <cp:version/>
  <cp:contentType/>
  <cp:contentStatus/>
</cp:coreProperties>
</file>