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285" firstSheet="3" activeTab="4"/>
  </bookViews>
  <sheets>
    <sheet name="miasto dochody (kw I ) " sheetId="1" r:id="rId1"/>
    <sheet name="miasto dochody (kw II)" sheetId="2" r:id="rId2"/>
    <sheet name="miasto dochody (kw III)" sheetId="3" r:id="rId3"/>
    <sheet name="miasto dochody (kw IV)" sheetId="4" r:id="rId4"/>
    <sheet name="miasto wydatki (kw I)" sheetId="5" r:id="rId5"/>
    <sheet name="miasto wydatki (kw II)" sheetId="6" r:id="rId6"/>
    <sheet name="miasto wydatki (kw III)" sheetId="7" r:id="rId7"/>
    <sheet name="miasto wydatki (kw IV)" sheetId="8" r:id="rId8"/>
  </sheets>
  <definedNames/>
  <calcPr fullCalcOnLoad="1"/>
</workbook>
</file>

<file path=xl/sharedStrings.xml><?xml version="1.0" encoding="utf-8"?>
<sst xmlns="http://schemas.openxmlformats.org/spreadsheetml/2006/main" count="3951" uniqueCount="580">
  <si>
    <t>Odsetki i dyskonto od krajowych skarbowych papierów wartościowych oraz pożyczek krajowych i  kredytów</t>
  </si>
  <si>
    <t>Oczyszczanie miast i wsi</t>
  </si>
  <si>
    <t xml:space="preserve"> - powiatowe </t>
  </si>
  <si>
    <t xml:space="preserve"> - gminne</t>
  </si>
  <si>
    <t>Odsetki i dyskonto od krajowych skarbowych papierów wartościowych oraz krajowych pożyczek i  kredytów</t>
  </si>
  <si>
    <t>Wypłaty z tytułu gwarancji i poręczeń</t>
  </si>
  <si>
    <t>Przygotowanie inwestycji w tym                                                                                   a / współfinansowane przez UE                                                                                             b / Zespół sportowo - rekreacyjny przy ul.Konstytucji 3 Maja</t>
  </si>
  <si>
    <t>Wydatki na zakupy inwestycyjne jednostek budżetowych                                        / zakupy sprzętu komputerowego i samochodu /</t>
  </si>
  <si>
    <t xml:space="preserve"> - przy ul. powiatowych, wojewódzkich i krajowych</t>
  </si>
  <si>
    <t xml:space="preserve"> - pozostałe tereny zieleni miejskiej </t>
  </si>
  <si>
    <t>Schroniska dla zwierząt</t>
  </si>
  <si>
    <t>Oświetlenie ulic , placów  i dróg</t>
  </si>
  <si>
    <t>Zakup usług pozostałych -  konserwacja oświetlenia</t>
  </si>
  <si>
    <t>90078</t>
  </si>
  <si>
    <t>Usuwanie skutków klęsk żywiołowych</t>
  </si>
  <si>
    <t>Wynagrodzenia agencyjno - prowizyjne</t>
  </si>
  <si>
    <t>Zakup energii / zdroje uliczne /</t>
  </si>
  <si>
    <t xml:space="preserve"> - utrzymanie szaletów</t>
  </si>
  <si>
    <t xml:space="preserve"> - utrzymanie  targowisk okolicznościowych </t>
  </si>
  <si>
    <t>Zakup usług pozostałych / Part.w kosztach utrzym.zbior.padłych zwierząt /</t>
  </si>
  <si>
    <t>Różne opłaty i składki - ubezpieczenie majątku komunalnego</t>
  </si>
  <si>
    <t>Opracowanie lok.strategii gospodarowaniem mieniem kom.</t>
  </si>
  <si>
    <t xml:space="preserve">Opracowanie Programu Ochrony Środowiska </t>
  </si>
  <si>
    <t>Rozbudowa cmentarza komunalnego</t>
  </si>
  <si>
    <t>Dotacja podmiotowa z budżetu dla instytucji kultury</t>
  </si>
  <si>
    <t>Domy i ośrodki kultury , świetlice i kluby</t>
  </si>
  <si>
    <t>Wydatki inwestycyjne pozostałych jednostek</t>
  </si>
  <si>
    <t>Ochrona i konserwacja zabytków</t>
  </si>
  <si>
    <t>Dotacje celowe na finansowanie lub dofinansowanie kosztów realizacji inwestycji i zakupów inwestycyjnych jednostek nie zaliczanych do sektora finansów publicznych</t>
  </si>
  <si>
    <t xml:space="preserve"> - Łomżyńskie Towarzystwo Naukowe</t>
  </si>
  <si>
    <t xml:space="preserve">  Projekt planu  dochodów  miasta  Łomży  na  2004 rok</t>
  </si>
  <si>
    <t>Wydatków  budżetu  miasta  Łomży  -  2004 rok</t>
  </si>
  <si>
    <t xml:space="preserve"> - Tow.Przyj.Ziemi Łomżyńskie</t>
  </si>
  <si>
    <t xml:space="preserve"> - Komenda Hufca ZHP</t>
  </si>
  <si>
    <t xml:space="preserve"> - Zespół  Teatralny  BC  10</t>
  </si>
  <si>
    <t xml:space="preserve"> - Stowarzyrzenie  Wspólnota  Polska  </t>
  </si>
  <si>
    <t xml:space="preserve"> - Zw.Emerytów  i  Rencistów </t>
  </si>
  <si>
    <t xml:space="preserve"> - Dofinans.innych zadań zleconych </t>
  </si>
  <si>
    <t xml:space="preserve"> -  Stowarz."Stopka "  - nagroda  Glogera </t>
  </si>
  <si>
    <t xml:space="preserve"> - Światowy Związek Żołnierzy Armi Krajowej</t>
  </si>
  <si>
    <t>Związek inwalidów wojennych RP</t>
  </si>
  <si>
    <t>Zespół Muzyki Dawnej przy SP 7</t>
  </si>
  <si>
    <t>Orkiestra dęta przy ZSM</t>
  </si>
  <si>
    <t xml:space="preserve">Stowarzyszenie Kultury i Oświaty "LOGOS" </t>
  </si>
  <si>
    <t xml:space="preserve">Zakup usług pozostałych  </t>
  </si>
  <si>
    <t>Dotacje celowe ze środków specjalnych na finansowanie lub dofinansowanie zadań zleconych z zakresu działalności bieżącej</t>
  </si>
  <si>
    <t>Zadania w zakresie kultury fizycznej i sportu</t>
  </si>
  <si>
    <t>Dotacja przedmiotowa z budżetu dla jednostek nie zaliczanych do sektora finasów publicznych</t>
  </si>
  <si>
    <t xml:space="preserve"> - Łomżyński Szkolny Związek Sportowy</t>
  </si>
  <si>
    <t xml:space="preserve"> - Łomżyński Klub Sportowy</t>
  </si>
  <si>
    <t xml:space="preserve"> - Klub Szach.DEWO MARATON</t>
  </si>
  <si>
    <t xml:space="preserve"> - ŁKS  NAREW</t>
  </si>
  <si>
    <t xml:space="preserve"> - Sportowy Klub TenisaStoł.</t>
  </si>
  <si>
    <t xml:space="preserve"> - UKS  ŁOMŻYCZKA  10</t>
  </si>
  <si>
    <t xml:space="preserve"> - UKS JEDYNKA</t>
  </si>
  <si>
    <t xml:space="preserve"> - UKS  DZIEWIĄTKA</t>
  </si>
  <si>
    <t xml:space="preserve"> - MKS  MEDYK</t>
  </si>
  <si>
    <t xml:space="preserve"> - UKS  SIÓDEMKA</t>
  </si>
  <si>
    <t xml:space="preserve"> - MKS  JANTAR</t>
  </si>
  <si>
    <t xml:space="preserve"> - GUKS  DWÓJKA</t>
  </si>
  <si>
    <t xml:space="preserve"> - UKS  ŻAK</t>
  </si>
  <si>
    <t xml:space="preserve"> - PUKS "SAMSON"</t>
  </si>
  <si>
    <t xml:space="preserve"> - UKS  HERK. przy  PG nr.1</t>
  </si>
  <si>
    <t xml:space="preserve"> - Zarząd Miejski  TKKF</t>
  </si>
  <si>
    <t xml:space="preserve"> - Podlaskie TKKF</t>
  </si>
  <si>
    <t xml:space="preserve"> - AUTOMOBILKLUB</t>
  </si>
  <si>
    <t xml:space="preserve"> - Powiatowe Zrzeszenie  LZS</t>
  </si>
  <si>
    <t xml:space="preserve"> - Wodne Ochotnicze Pogotowie Ratunkowe</t>
  </si>
  <si>
    <t xml:space="preserve"> - GUKS  "Olimpijczyk      GP 8</t>
  </si>
  <si>
    <t>Towarzystwo Lotnicze "COMULUS"</t>
  </si>
  <si>
    <t>Gimnazjalny Uczniowski Klub Sportowy"Błysk"</t>
  </si>
  <si>
    <t>Łómżyński Klub Biegowy</t>
  </si>
  <si>
    <t>Łomżyński Klub Karate</t>
  </si>
  <si>
    <t>Klub Sportowy "PERSPEKTYWA"</t>
  </si>
  <si>
    <t>Dotacja celowa z budżetu na finansowanie lub dofinansowanie zadań zleconych do realizacji  pozostałym jednostkom nie zalczanym do sektora finansów publicznych :</t>
  </si>
  <si>
    <t xml:space="preserve"> - ŁKS -  utrzymanie stadionu</t>
  </si>
  <si>
    <t xml:space="preserve"> - Dofinansowanie innych zadań  zleconych</t>
  </si>
  <si>
    <t>Modernizacja stadionu przy ul.Zjazd</t>
  </si>
  <si>
    <t>Budowa zespołu terenowych obiektów sportowych przy ul.Konstytucji 3 Maja</t>
  </si>
  <si>
    <t xml:space="preserve">     R a z e m</t>
  </si>
  <si>
    <t>Dział</t>
  </si>
  <si>
    <t>Rozdz.</t>
  </si>
  <si>
    <t>Wyszczególnienie</t>
  </si>
  <si>
    <t>§</t>
  </si>
  <si>
    <t>Plan na 2004 rok</t>
  </si>
  <si>
    <t>010</t>
  </si>
  <si>
    <t>Rolnictwo i łowiectwo</t>
  </si>
  <si>
    <t>01021</t>
  </si>
  <si>
    <t>Inspekcja Weterynaryjna</t>
  </si>
  <si>
    <t>Pozostałe odsetki</t>
  </si>
  <si>
    <t>0920</t>
  </si>
  <si>
    <t>Dotacje celowe otrzymane z budżetu państwa na zadania bieżące z zakresu administracji rządowej oraz inne zadania zlecone ustawami realizowane przez powiat</t>
  </si>
  <si>
    <t>2110</t>
  </si>
  <si>
    <t>01095</t>
  </si>
  <si>
    <t>Pozostała działalność</t>
  </si>
  <si>
    <t>Wpływy z opłaty miejscowej</t>
  </si>
  <si>
    <t>0440</t>
  </si>
  <si>
    <t>050</t>
  </si>
  <si>
    <t>Rybołówstwo i rybactwo</t>
  </si>
  <si>
    <t>05095</t>
  </si>
  <si>
    <t>Wpływy z innych lokalnych opłat pobieranych przez jednostki samorządu terytorialnego na podstawie odrębnych ustaw  / karty wędkarskie /</t>
  </si>
  <si>
    <t>0490</t>
  </si>
  <si>
    <t>Transport i łączność</t>
  </si>
  <si>
    <t>Drogi publiczne krajowe</t>
  </si>
  <si>
    <t>Wpływy z różnych dochodów</t>
  </si>
  <si>
    <t>0970</t>
  </si>
  <si>
    <t>Drogi publiczne powiatowe</t>
  </si>
  <si>
    <t>Środki na dofinanansowanie własnych inwestycji gmin pozyskane z innych żródeł</t>
  </si>
  <si>
    <t>6291</t>
  </si>
  <si>
    <t>Drogi publiczne gminne</t>
  </si>
  <si>
    <t>Wpływy z różnych opłat</t>
  </si>
  <si>
    <t>0690</t>
  </si>
  <si>
    <t>Otrzymane spadki zapisy i darowizny  w postaci pieniężnej  mieszkańcy  Medyka  6500, ul Przykoszarowej 107 000 zl,ul Kaktusowej 40 000</t>
  </si>
  <si>
    <t>0960</t>
  </si>
  <si>
    <t>Środki do dofinansowanie własnych inwestycji gmin pozyskane z innych żródeł ŁSM</t>
  </si>
  <si>
    <t>6290</t>
  </si>
  <si>
    <t>Gospodarka mieszkaniowa</t>
  </si>
  <si>
    <t>Gospodarka gruntami i nieruchomościami</t>
  </si>
  <si>
    <t>Wpływy z opłat  za zarząd, użytkowanie i użytkowanie wieczyste nieruchomości</t>
  </si>
  <si>
    <t>0470</t>
  </si>
  <si>
    <t>Wpływy z innych lokalnych opłat pobieranych przez jednostki samorządu terytorialnego na podstawie odrębnych ustaw /adiacenty/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</si>
  <si>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</si>
  <si>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</si>
  <si>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 tytułu przekształcenia prawa użytkowania wieczystego przysługującego osobom fizycznym w prawo własności</t>
  </si>
  <si>
    <t>0760</t>
  </si>
  <si>
    <t>Wpływy ze sprzedaży wyrobów i składników majątkowych</t>
  </si>
  <si>
    <t>0840</t>
  </si>
  <si>
    <t>Odsetki od nietermin.wpłat z tytułu podatków i opłat</t>
  </si>
  <si>
    <t>0910</t>
  </si>
  <si>
    <t>Wpływy z różnych dochodw</t>
  </si>
  <si>
    <t>Dochody jednostek samorządu terytorialnego związane z  realizacją zadań z zakresu administracji rządowej oraz innych zadań zleconych ustawami /25%/</t>
  </si>
  <si>
    <t>2360</t>
  </si>
  <si>
    <t>Grzywny i inne kary pieniężne od osób prawnych i innych jednostek organizacyjnych</t>
  </si>
  <si>
    <t>0580</t>
  </si>
  <si>
    <t>Otrzymane spadki, zapisy i darowizny w postaci pieniężnej</t>
  </si>
  <si>
    <t>Działalność usługowa</t>
  </si>
  <si>
    <t>Prace geodezyjne i kartograficzne</t>
  </si>
  <si>
    <t>Dotacje celowe otrzymane z budżetu państwa na zadania bieżące z zakresu administracji rządowej oraz inne zadania zlecone ustawami realiz.przez powiat</t>
  </si>
  <si>
    <t>Opracowania geodezyjne i kartograficzne</t>
  </si>
  <si>
    <t>*g</t>
  </si>
  <si>
    <t>Dotacje otrzymane  z funduszy celowych na realizację zadań bieżących jednostek sektora finansów publicznych</t>
  </si>
  <si>
    <t>2440</t>
  </si>
  <si>
    <t>Środki otrzymane od pozostałych jednostek zalicznych  do sektora finansów publicznych na realizację zadań bieżących jednostek zalicznych do sektora finansów publicznych</t>
  </si>
  <si>
    <t>2460</t>
  </si>
  <si>
    <t>Nadzór budowlany</t>
  </si>
  <si>
    <t>Dotacje celowe otrzymane z budżetu państwa na inwestycje i zakupy inwestycyjne z zakresu administracji rządowej oraz inne zadania zlecone ustawami realizowane przez powiat.</t>
  </si>
  <si>
    <t>6410</t>
  </si>
  <si>
    <t>Administracja publiczna</t>
  </si>
  <si>
    <t>Urzędy Wojewódzkie</t>
  </si>
  <si>
    <t xml:space="preserve">Dotacje celowe otrzymane z budżetu państwa na realizację zadań bieżących  z zakresu administracji rządowej oraz innych zadań  zleconych gminie ustawami </t>
  </si>
  <si>
    <t>2010</t>
  </si>
  <si>
    <t>Starostwa powiatowe</t>
  </si>
  <si>
    <t>Wpłwy z opłaty komunikacyjnej</t>
  </si>
  <si>
    <t>0420</t>
  </si>
  <si>
    <t>Urzędy gmin  / miast i miast na prawach powiatu /</t>
  </si>
  <si>
    <t>Komisje poborowe</t>
  </si>
  <si>
    <t>Referenda ogólnokrajowe i i konstytucyjne</t>
  </si>
  <si>
    <t>Urzędy naczelnych organów władzy państwowej, kontroli i ochrony prawa oraz sądownictwa</t>
  </si>
  <si>
    <t>Urzędy naczelnych organów władzy państwowej,kontroli i ochrony prawa</t>
  </si>
  <si>
    <t>Wybory do Sejmu i Senatu</t>
  </si>
  <si>
    <t>Referenda ogólnokrajowe i konstytucyjne</t>
  </si>
  <si>
    <t>Bezpieczeństwo publiczne i ochrona przeciwpożarowa</t>
  </si>
  <si>
    <t>Komendy Powiatowe Państwowej Straży Pożarnej</t>
  </si>
  <si>
    <t>Dotacje celowe otrzymane z gminy na inwestycje i zakupy inwest.realizowane na podstawie porozumień  między jednostkami samorządu terytorialnego</t>
  </si>
  <si>
    <t>6610</t>
  </si>
  <si>
    <t>Dotacje celowe otrzymane z powiatu na inwestycje i zakupy inwestycyjne realizowane na podstawie porozumień między jednostkami samorządu terytorialnego</t>
  </si>
  <si>
    <t>6620</t>
  </si>
  <si>
    <t>Straż Miejska</t>
  </si>
  <si>
    <t>Grzywny, mandaty i inne kary pieniężne od ludności</t>
  </si>
  <si>
    <t>0570</t>
  </si>
  <si>
    <t>Dochody od osób prawnych, od osób fizycznych i od innych jednostek nieposiadających osobowości prawnej oraz wydatki związane z ich poborem</t>
  </si>
  <si>
    <t>Wpływy z podatku dochodowego od osób fizycznych</t>
  </si>
  <si>
    <t>Podatek od działalności gospodarczej osób fizycznych opłacany w formie  karty podatkowej</t>
  </si>
  <si>
    <t>0350</t>
  </si>
  <si>
    <t>Odsetki od nieterminowych wpłat z tytułu podatków i opłat</t>
  </si>
  <si>
    <t>Wpływy z podatku rolnego, podatku leśnego,podatku od czynności cywilnoprawnych ,podatku od spadków  i darowizn oraz podatków i opłat lokalnych .</t>
  </si>
  <si>
    <t>*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</si>
  <si>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</si>
  <si>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</si>
  <si>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</si>
  <si>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</si>
  <si>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</si>
  <si>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</si>
  <si>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</si>
  <si>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</si>
  <si>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spadków i darowizn</t>
  </si>
  <si>
    <t>0360</t>
  </si>
  <si>
    <t>Podatek od posiadania psów</t>
  </si>
  <si>
    <t>0370</t>
  </si>
  <si>
    <t>Wpływy z opłaty targowej</t>
  </si>
  <si>
    <t>0430</t>
  </si>
  <si>
    <t>Wpływy z opłaty administracyjnej za czynności urzędowe</t>
  </si>
  <si>
    <t>0450</t>
  </si>
  <si>
    <t>Podatek od czynności cywilnoprawnych</t>
  </si>
  <si>
    <t>0500</t>
  </si>
  <si>
    <t>Wpływy z innych opłat stanowiących dochody jednostek samorządu terytor.na podstawie ustaw</t>
  </si>
  <si>
    <t>Wpływy z opłaty skarbowej</t>
  </si>
  <si>
    <t>0410</t>
  </si>
  <si>
    <t>Wpływy z opłat za zezwolenia na sprzedaż alkoholu</t>
  </si>
  <si>
    <t>0480</t>
  </si>
  <si>
    <t>Wpływy z różnych rozliczeń</t>
  </si>
  <si>
    <t>Udziały gmin w podatkach stanowiących dochód budżetu państwa</t>
  </si>
  <si>
    <t>Podatek dochodowy od osób fizycznych</t>
  </si>
  <si>
    <t>0010</t>
  </si>
  <si>
    <t>Podatek dochodowy od osób prawnych</t>
  </si>
  <si>
    <t>0020</t>
  </si>
  <si>
    <t>Udziały powiatów w podatkach stanowiących dochód budżetu państwa</t>
  </si>
  <si>
    <t xml:space="preserve">Różne rozliczenia </t>
  </si>
  <si>
    <t>Część oświatowa subwencji ogólnej dla jednostek samorządu terytorialnego</t>
  </si>
  <si>
    <t>Subwencje ogólne z budżetu państwa / powiat/</t>
  </si>
  <si>
    <t>2920</t>
  </si>
  <si>
    <t>Subwencje ogólne z budżetu państwa / gmina/</t>
  </si>
  <si>
    <t>Część podstawowa subwencji ogólnej  dla gmin</t>
  </si>
  <si>
    <t>Subwencje ogólne z budżetu państwa</t>
  </si>
  <si>
    <t>Część wyrównawcza subw.ogólnej dla powiatów</t>
  </si>
  <si>
    <t>Część rekompensująca subwencji ogólnej  dla gmin</t>
  </si>
  <si>
    <t>Część drogowa subwencji ogólnej dla powiatów i województw</t>
  </si>
  <si>
    <t>Część wyrównawcza subw.ogólnej dla gmin</t>
  </si>
  <si>
    <t>Różne rozliczenia finansowe</t>
  </si>
  <si>
    <t>Część równoważąca subwencji ogólnej  dla powiatów</t>
  </si>
  <si>
    <t>Oświata i wychowanie</t>
  </si>
  <si>
    <t>Szkoły podstawowe</t>
  </si>
  <si>
    <t>Szkoły podstawowe specjalne</t>
  </si>
  <si>
    <t>Przedszkola</t>
  </si>
  <si>
    <t>Przedszkola specjalne</t>
  </si>
  <si>
    <t>Gimnazja</t>
  </si>
  <si>
    <t>Zespoły obsługi ekonomiczno - administracyjnej szkół</t>
  </si>
  <si>
    <t>Licea Ogólnokształcące</t>
  </si>
  <si>
    <t>Licea profilowane</t>
  </si>
  <si>
    <t>Szkoły zawodowe</t>
  </si>
  <si>
    <t>Dotacje celowe otrzymane z budżetu państwa na realizację bieżących zadań własnych powiatu.</t>
  </si>
  <si>
    <t>2130</t>
  </si>
  <si>
    <t>Centra Kształcenia Ustawicznego i Praktycznego oraz ośrodki dokształcania zawodowego</t>
  </si>
  <si>
    <t>Dotacje celowe otrzymane  z budżetu państwa na realizację własnych zadań bieżących gmin.</t>
  </si>
  <si>
    <t>2030</t>
  </si>
  <si>
    <t>Ochrona zdrowia</t>
  </si>
  <si>
    <t>Przeciwdziałanie alkoholizmowi</t>
  </si>
  <si>
    <t xml:space="preserve">Dotacje celowe otrzymane z powiatu na zadania bieżace realizowane na podstawie porozumień między jednostkami samorządu terytorytorialnego </t>
  </si>
  <si>
    <t>2320</t>
  </si>
  <si>
    <t xml:space="preserve">Składki na ubezpieczenie zdrowotne oraz świadczenia dla osób nie objętych obowiązkiem ubezpieczenia zdrowotnego </t>
  </si>
  <si>
    <t>Dotacje celowe otrzymane z budżetu państwa na zadania bieżące z zakresu administracji rządowej oraz inne zadania zlecone ustawami realizowane przez powiat / dzieci i młodzież w szkołach i placówkach szkolno - wychowawczych/</t>
  </si>
  <si>
    <t>Dotacje celowe otrzymane z budżetu państwa na zadania bieżące z zakresu administracji rządowej oraz inne zadania zlecone ustawami realiz.przez powiat /placówki opiekuńczo - wychowawcze /</t>
  </si>
  <si>
    <t xml:space="preserve">Pomoc społeczna </t>
  </si>
  <si>
    <t>Placówki opiekuńczo - wychowawcze</t>
  </si>
  <si>
    <t>Wpływy z usług</t>
  </si>
  <si>
    <t>0830</t>
  </si>
  <si>
    <t>Domy Pomocy Społecznej</t>
  </si>
  <si>
    <t>Dotacje celowe otrzymane z budżetu państwa na realizację bieżących zadań własnych powiatu</t>
  </si>
  <si>
    <t>Dotacje celowe otrzymane z budżetu patwa na inwestycje i zakupy inwestycyjne realizowane przez powiat na podstawie porozumień z organami administracji rządowej</t>
  </si>
  <si>
    <t>6420</t>
  </si>
  <si>
    <t>Ośrodki wsparcia</t>
  </si>
  <si>
    <t>Rodziny zastępcze</t>
  </si>
  <si>
    <t>Składki na ubezpieczenie zdrowotne opłacane  za osoby pobierajce niektóre świadczenia z pomocy spoecznej</t>
  </si>
  <si>
    <t xml:space="preserve">Zasiłki i pomoc w naturze oraz składki na ubezpieczenia społeczne </t>
  </si>
  <si>
    <t>Dodatki mieszkaniowe</t>
  </si>
  <si>
    <t>Dotacje celowe otrzymane  z budżetu państwa na realizację własnych zadań bieżących gmin</t>
  </si>
  <si>
    <t>Zasiłki rodzinne, pielęgnacyjne i wychowawcze</t>
  </si>
  <si>
    <t xml:space="preserve"> - zasiłki funkcjonariuszom PSP</t>
  </si>
  <si>
    <t>Ośrodki pomocy społecznej</t>
  </si>
  <si>
    <t>Ośrodki adopcyjno - opiekuńcze</t>
  </si>
  <si>
    <t>Usługi opiekuńcze i specjalistyczne usługi opiekuńcze</t>
  </si>
  <si>
    <t>Pomoc dla uchodzców</t>
  </si>
  <si>
    <t xml:space="preserve">Dotacje celowe otrzymane z budżetu państwa na realizację zadań bieżących  z zakresu administracji rządowej  oraz innych zadań zleconych gminie ustawami </t>
  </si>
  <si>
    <t>Pozostałe zadania w zakresie polityki społecznej</t>
  </si>
  <si>
    <t>Zespoły do spraw orzekania o stopniu niepełnosprawności</t>
  </si>
  <si>
    <t>Edukacyjna opieka wychowawcza</t>
  </si>
  <si>
    <t>Świetlice szkolne</t>
  </si>
  <si>
    <t>Poradnie psychologiczno-pedagogiczne oraz inne poradnie specjalistyczne</t>
  </si>
  <si>
    <t>Internaty i bursy  szkolne</t>
  </si>
  <si>
    <t>Pomoc materialna dla uczniów</t>
  </si>
  <si>
    <t>Gospodarka komunalna i ochrona środowiska</t>
  </si>
  <si>
    <t>Gospodarka ściekowa i ochrona wód</t>
  </si>
  <si>
    <t xml:space="preserve">Środki na dofinansowanie własnych inwestycji gmin,powiatów,samorządów województw pozyskane z innych żródeł współfinansowanie MPWiK w realizacji systemu wodno-kanal. </t>
  </si>
  <si>
    <t>Środki do dofinansowanie własnych inwestycji gmin pozyskane z innych żródeł - I Poggórze</t>
  </si>
  <si>
    <t>Środki do dofinansowanie własnych inwestycji gmin pozyskane z innych żródeł</t>
  </si>
  <si>
    <t>Środki do dofinansowanie własnych inwestycji gmin pozyskane z innych żródeł - Podgórze</t>
  </si>
  <si>
    <t>6612</t>
  </si>
  <si>
    <t>Dotacje celowe otrzymane z budżetu państwa na realizację inwestycji  i zakupów inwestycyjnych własnych gmin</t>
  </si>
  <si>
    <t>6330</t>
  </si>
  <si>
    <t>Gospodarka odpadami</t>
  </si>
  <si>
    <t xml:space="preserve">Dotacje otrzymane z funduszy celowych na finansowanie lub dofinansowanie kosztów realizacji inwestycji i zakupów inwestycyjnych jednostek sektora finansów publicznych </t>
  </si>
  <si>
    <t>6260</t>
  </si>
  <si>
    <t>Utrzymanie zieleni w miastach i gminach</t>
  </si>
  <si>
    <t>Oświetlenie ulic, placów  i dróg</t>
  </si>
  <si>
    <t xml:space="preserve">Dotacje celowe otrzymane z budżetu państwa na inwestycje i zakupy inwestycyjne   z zakresu administracji rządowej oraz innych zadań  zleconych gminom ustawami </t>
  </si>
  <si>
    <t>6310</t>
  </si>
  <si>
    <t>Wpływy i wydatki związane z gromadzeniem środków z opłat  produktowych</t>
  </si>
  <si>
    <t>Wpływy z opłaty produktowej</t>
  </si>
  <si>
    <t>0400</t>
  </si>
  <si>
    <t>Wpływy z opłaty eksploatacyjnej  Szalet , Dworzec</t>
  </si>
  <si>
    <t>0460</t>
  </si>
  <si>
    <t>Kultura i ochrona dziedzictwa narodowego</t>
  </si>
  <si>
    <t>Pozostałe zadania w zakresie kultury</t>
  </si>
  <si>
    <t>Teatry dramatyczne i lalkowe</t>
  </si>
  <si>
    <t>Dotacje celowe otrzymane od samorządu województwa na zadania bieżące realizowane na podstawie porozumień między jednostkami samorządu terytorialnego</t>
  </si>
  <si>
    <t>2330</t>
  </si>
  <si>
    <t>Filharmonie , orkiestry , chóry i kapele</t>
  </si>
  <si>
    <t>Dotacje celowe otrzymane z budżetu państywa na realizację bieżących zadań własnych powiatu</t>
  </si>
  <si>
    <t>Biblioteki</t>
  </si>
  <si>
    <t>Dotacje celowe otrzymane z powiatu na zadania bieżące realizowane na podstawie porozumień między jednostkami samorządu terytorialnego</t>
  </si>
  <si>
    <t>Muzea</t>
  </si>
  <si>
    <t>Dotacje celowe  ze środków specjalnych na finansowanie  lub dofinansowanie zadań zleconych z zakresu działalności bieżącej</t>
  </si>
  <si>
    <t>2990</t>
  </si>
  <si>
    <t>Kultura fizyczna i sport</t>
  </si>
  <si>
    <t xml:space="preserve">Środki na dofinansowanie własnych inwestycji gmin,powiatów,samorządów województw pozyskane z innych żródeł współfinansowanie ŁSM. </t>
  </si>
  <si>
    <t xml:space="preserve">Środki na dofinansowanie własnych inwestycji gmin,powiatów,samorządów województw pozyskane z innych żródeł współfinansowanie - Samorząd Województwa </t>
  </si>
  <si>
    <t>R a z e m</t>
  </si>
  <si>
    <t>Plan na     2004 rok</t>
  </si>
  <si>
    <t>Nagrody i wydatki osobowe nie zaliczone do wynagrodzeń</t>
  </si>
  <si>
    <t>Wynagrodzenia osobowe pracowników</t>
  </si>
  <si>
    <t>Dodatkowe wynagrodzenia roczne</t>
  </si>
  <si>
    <t>Składki na ubezpieczenia społeczne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</si>
  <si>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</si>
  <si>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</si>
  <si>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</si>
  <si>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</si>
  <si>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</si>
  <si>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Odpisy na Z.F.Ś.S.</t>
  </si>
  <si>
    <t>01030</t>
  </si>
  <si>
    <t>Izby rolnicze</t>
  </si>
  <si>
    <t>Wpłaty gmin na rzecz izb rolniczych w wysokości 2% uzyskanych wpływów z podatku rolnego</t>
  </si>
  <si>
    <t>020</t>
  </si>
  <si>
    <t>Leśnictwo</t>
  </si>
  <si>
    <t>02002</t>
  </si>
  <si>
    <t>Nadzór nad gospodarką leśną</t>
  </si>
  <si>
    <t>Lokalny transport zbiorowy</t>
  </si>
  <si>
    <t>Dotacja przedmiotowa z budżetu dla zakładu budżetowego</t>
  </si>
  <si>
    <t xml:space="preserve">Dotacje celowe z budżetu na finansowanie lub dofinanowanie kosztów realizacji inwestycji i zakupów inwestycyjnych zakładów budżetowych w tym : </t>
  </si>
  <si>
    <t>autobusy dla MPK</t>
  </si>
  <si>
    <t>wiaty przystankowe</t>
  </si>
  <si>
    <t>modernizacja budynku administracyjnego w MPK</t>
  </si>
  <si>
    <t>rekultywacja terenu MPK</t>
  </si>
  <si>
    <t>Wydatki inwestycyjne jednostek budżetowych w tym:</t>
  </si>
  <si>
    <t xml:space="preserve"> - Budowa uzbrojenia w ul.Rybaki </t>
  </si>
  <si>
    <t>Otwarcie terenów do rozwoju MŚP w ciągu Rybaki - budowa ul.Rybaki</t>
  </si>
  <si>
    <t>Inwestycje zgłoszone do Funduszy Strukturalnych</t>
  </si>
  <si>
    <t>Wydatki inwestycyjne jednostek budżetowych - budowa uzbrojenia ul.Rybaki ze środków unijnych</t>
  </si>
  <si>
    <t>Drogi publiczne w miastach na prawach powiatu</t>
  </si>
  <si>
    <t>Zakup usług pozostałych :</t>
  </si>
  <si>
    <t xml:space="preserve"> - letnie</t>
  </si>
  <si>
    <t xml:space="preserve"> - zimowe</t>
  </si>
  <si>
    <t xml:space="preserve"> - kanalizacja deszczowa</t>
  </si>
  <si>
    <t xml:space="preserve"> - usługi niematerialne</t>
  </si>
  <si>
    <t>Zakup energii - sygnalizacja uliczna</t>
  </si>
  <si>
    <t xml:space="preserve"> - letnie </t>
  </si>
  <si>
    <t>Wydatki inwestycyjne jednostek budżetowych</t>
  </si>
  <si>
    <t xml:space="preserve">Modernizacja  ul.. Broniewskiego  III  etap </t>
  </si>
  <si>
    <t>Modernizacja ul.Moniuszki</t>
  </si>
  <si>
    <t>Modernizacja ul.Ks.Anny</t>
  </si>
  <si>
    <t>Budowa il.Starej i Nowej</t>
  </si>
  <si>
    <t>Budowa ul Marynarskiej</t>
  </si>
  <si>
    <t>Budowa ul .Zacisznej</t>
  </si>
  <si>
    <t>Budowa ul.Księcia Janusza II etap</t>
  </si>
  <si>
    <t>Budowa parkingów w ul.Zawadzkiej od Przykoszarowej</t>
  </si>
  <si>
    <t xml:space="preserve"> </t>
  </si>
  <si>
    <t>Budowa ul.Fabryczna</t>
  </si>
  <si>
    <t>Modernizacja Al..Legionów</t>
  </si>
  <si>
    <t>Wykonanie brakującej nawierzchni asfaltowej na osiedlu Medyk II</t>
  </si>
  <si>
    <t>Budowa ul.Obrońców Łomży - II etap</t>
  </si>
  <si>
    <t>Budowa ul.Korczaka - II etap</t>
  </si>
  <si>
    <t>Budowa  ul.Jednaczewskiej</t>
  </si>
  <si>
    <t>Budowa  ul  Krętej</t>
  </si>
  <si>
    <t>Budowa  ul Kakusowej</t>
  </si>
  <si>
    <t>Budowa  ul  Wąskiej</t>
  </si>
  <si>
    <t>Budowa  ul.Marynarskiej</t>
  </si>
  <si>
    <t>Budowa  ul Cichej</t>
  </si>
  <si>
    <t>Budowa  ul  Lipowej</t>
  </si>
  <si>
    <t>Budowa  ul. Wesołowskiego</t>
  </si>
  <si>
    <t>Budowa  ul Farnej</t>
  </si>
  <si>
    <t>Modernizacja    ul Chopina</t>
  </si>
  <si>
    <t xml:space="preserve">Modernizacja   ul Prusa </t>
  </si>
  <si>
    <t>Budowa   ul Harcerskiej</t>
  </si>
  <si>
    <t xml:space="preserve">Budowa     ul  Kraska   i ul   Strusia  </t>
  </si>
  <si>
    <t xml:space="preserve">Budowa  ul.Ogrodnika </t>
  </si>
  <si>
    <t>Budowa   ulicy  Przykoszarowa +  Al..Legionow</t>
  </si>
  <si>
    <t xml:space="preserve">Modernizacja  zagospodarowania  ter.ul Kopernika </t>
  </si>
  <si>
    <t>Różne opłaty i składki - obowiązek wnoszenia opłat za odprowadzenie wód opadowych do rzek</t>
  </si>
  <si>
    <t>Kary i odszkodowania wypłacane na rzecz osób fizycznych</t>
  </si>
  <si>
    <t>Kary i odszkodowania wypłacane na rzecz osób prawnych i innych jednostek organizacyjnych</t>
  </si>
  <si>
    <t xml:space="preserve">Pozostała działalność / opłata za grunty / </t>
  </si>
  <si>
    <t>Odsetki i dyskonto od krajowych skarbowych papierów wartościowych oraz o krajowych pożyczek i kredytów</t>
  </si>
  <si>
    <t>Turystyka</t>
  </si>
  <si>
    <t>Zadania w zakresie upowszechniania turystyki</t>
  </si>
  <si>
    <t>Dotacja przedmiotowa z budżetu dla jednostek nie zaliczanych  do sektora finansów publicznych</t>
  </si>
  <si>
    <t xml:space="preserve"> - Wodne Ochot.Pogot.Rat. - utrzym. kąpieliska miejskiego</t>
  </si>
  <si>
    <t>PTTK</t>
  </si>
  <si>
    <t xml:space="preserve"> - Komenda   Hufca ZHP </t>
  </si>
  <si>
    <t xml:space="preserve">Wydatki inwestycyjne jednostek budżetowych  - Zagospodarowanie terenow  nad rzeką Narwią </t>
  </si>
  <si>
    <t>Różne jednostki obsługi gospodarki mieszkaniowej</t>
  </si>
  <si>
    <t>Dotacja   przedmiotowa z budżetu dla  zakładu budżetowego - na selektywną   zbiórką  odpadów komunalnych</t>
  </si>
  <si>
    <t>Zakup  usług pozostałych</t>
  </si>
  <si>
    <t xml:space="preserve"> - odszkodowania</t>
  </si>
  <si>
    <t xml:space="preserve"> - umowy zlecenia </t>
  </si>
  <si>
    <t xml:space="preserve"> pozostałe   usługi</t>
  </si>
  <si>
    <t>Różne opłaty i składki / za nabyte grunty na cele wieczyste/</t>
  </si>
  <si>
    <t>Opłaty na rzecz budżetu państwa/ opłata roczna z tytułu użytkowania wieczystego gruntu/wieczyste użytkowanie/</t>
  </si>
  <si>
    <t>Zakup usług pozostałych  / koszty eksmisji /</t>
  </si>
  <si>
    <t>Budowa instalacji co.i ccw w budynku komunalnym ul.Nowogrodzka 3 / z przyłączem niskoparametrowym /</t>
  </si>
  <si>
    <t>Budowa instalacji co.i ccw w budynku komunalnym ul.Krótka 16 / z węzłem cieplnym i przyłączem wysokoparametrowym /</t>
  </si>
  <si>
    <t>Plany zagospodarowania przestrzennego</t>
  </si>
  <si>
    <t>Różne wydatki na rzecz osób fizycznych - Komisje Urbanist.Architekt.</t>
  </si>
  <si>
    <t>Składki na Fundusz Pracy</t>
  </si>
  <si>
    <t xml:space="preserve">Zakup usług pozostałych </t>
  </si>
  <si>
    <t xml:space="preserve">Zakup  usług pozostałych -   umowa  na prowadz.  PZG i K </t>
  </si>
  <si>
    <t>Wynagrodzenia osobowe członków korpusu  służby cywilnej</t>
  </si>
  <si>
    <t>Dodatkowe wynagrodzenie roczne</t>
  </si>
  <si>
    <t>Różne opłaty i składki</t>
  </si>
  <si>
    <t xml:space="preserve">Wydatki na zakupy  inwestycyjne jednostek budżetowych </t>
  </si>
  <si>
    <t>Nagrody i wydatki osobowe niezaliczone do wynagrodzeń</t>
  </si>
  <si>
    <t xml:space="preserve">Zakup materiałów i wyposażenia </t>
  </si>
  <si>
    <t>Podatek od towarów i usług</t>
  </si>
  <si>
    <t xml:space="preserve">Podróże służbowe krajowe </t>
  </si>
  <si>
    <t>Podróże służbowe zagraniczne</t>
  </si>
  <si>
    <t>Rady gmin / miast i miast na prawach powiatu /</t>
  </si>
  <si>
    <t>Różne wydatki na rzecz osób fizycznych</t>
  </si>
  <si>
    <t>Zakup świadczeń zdrowotnych dla osób nie objętych obowiązkiem ubezpieczenia zdrowotnego</t>
  </si>
  <si>
    <t>Wydatki inwestycyjne jednostek budżetowych - modernizacja Ratusza</t>
  </si>
  <si>
    <t>Koszty postępowania sądowego i prokuratorskiego</t>
  </si>
  <si>
    <t xml:space="preserve">Zakup  materiałów  i  wyposażenia </t>
  </si>
  <si>
    <t xml:space="preserve"> - koszty egzekucyjne</t>
  </si>
  <si>
    <t xml:space="preserve"> - prowizja bankowa </t>
  </si>
  <si>
    <t>promocja miasta</t>
  </si>
  <si>
    <t xml:space="preserve"> - Eko-Rozwój Dorzecza Narwi</t>
  </si>
  <si>
    <t xml:space="preserve"> - Związek Miast Polskich</t>
  </si>
  <si>
    <t xml:space="preserve"> - Stowarzyszenie Zdrowych Miast Polskich</t>
  </si>
  <si>
    <t xml:space="preserve"> - Stowarzyszenie Sam.Polskich Euroregionu Niemien</t>
  </si>
  <si>
    <t>Podatek od towarów i usług VAT</t>
  </si>
  <si>
    <t>Odsetki i dyskonto od krajowych skarbowych papierów wartościowych oraz  krajowych pożyczek i kredytów</t>
  </si>
  <si>
    <t>Urzędy naczelnych organów władzy państwowej,kontroli i ochrony prawa oraz sądownictwa</t>
  </si>
  <si>
    <t xml:space="preserve">Urzędy naczelnych organów władzy państwowej,kontroli i ochrony prawa </t>
  </si>
  <si>
    <t>75110</t>
  </si>
  <si>
    <t>Wydatki na zakupy inwestycyjne jednostek budżetowych</t>
  </si>
  <si>
    <t>Obrona cywilna</t>
  </si>
  <si>
    <t>Składki na ubezpieczenie społeczne</t>
  </si>
  <si>
    <t>Składki  na Fundusz Pracy</t>
  </si>
  <si>
    <t xml:space="preserve">Zakup usług  remontowych </t>
  </si>
  <si>
    <t xml:space="preserve">Podróże służbowe  krajowe     </t>
  </si>
  <si>
    <t>Zakup usług pozostałych / szkolenia/</t>
  </si>
  <si>
    <t>Zakup usług pozostałych( dzierż.łączy,dof.kosztów wynagr.)</t>
  </si>
  <si>
    <t>Wydatki inwestycyjne jednostek budżetowych / Monitoring/</t>
  </si>
  <si>
    <t>Rezerwy ogólne i celowe</t>
  </si>
  <si>
    <t xml:space="preserve">     rezerwa celowa - oświatowa  </t>
  </si>
  <si>
    <t xml:space="preserve">     rezerwa celowa - na utworzenie Funduszu Poręczeń  </t>
  </si>
  <si>
    <t xml:space="preserve">     rezerwa ogólna  </t>
  </si>
  <si>
    <t xml:space="preserve">Dotacja   podmiotowa z  budżetu  dla  niepublicznej  jednostki systemu oświaty </t>
  </si>
  <si>
    <t>Dotacja   przedmiotowa z budżetu dla  zakladu budżetowego</t>
  </si>
  <si>
    <t>Dotacje podmiotowe z budżetu dla publiczych szkół i innych publicznych placówek oświatowo - wychowawczych</t>
  </si>
  <si>
    <t>Zakup pomocy naukowych dydaktycznych i książek</t>
  </si>
  <si>
    <t xml:space="preserve">Wydatki inwestycyjne jednostek budżetowych </t>
  </si>
  <si>
    <t>Dotacje celowe z budżetu na finansowanie lub dofinansowanie kosztów realizacji inwestycji i zakupów inwestycyjnych zakładów budżetowych w tym:</t>
  </si>
  <si>
    <t>Prace remontowo - modernizacyjne - zespół szkół Nr 1</t>
  </si>
  <si>
    <t xml:space="preserve">Prace  remontowo modernizaycyjne  SP 4 </t>
  </si>
  <si>
    <t>Prace remontowo - modernizacyjne -SP Nr 5</t>
  </si>
  <si>
    <t>Prace   remontowo  modernizacyjne  Sp  nr  7</t>
  </si>
  <si>
    <t>Prace remontowo - modernizacyjne -SP Nr 9  i GP 8</t>
  </si>
  <si>
    <t>Prace remontowo - modernizacyjne -SP Nr10 I  GP 2</t>
  </si>
  <si>
    <t>Dotacja  przedmiotowa z  budżetu dla  zakładu   budżetowego</t>
  </si>
  <si>
    <t xml:space="preserve">Dotacja przedmiotowa z budżetu dla zakładu budżetowego </t>
  </si>
  <si>
    <t>Dotacja  celowa z  budżetu na  finansowanie    lub dofinansowanie  kosztów  realizacji inwestycji  i zakupów inwestycyjnych zakładów budżetowych-roboty remontowo modernizacyjne</t>
  </si>
  <si>
    <t>80105</t>
  </si>
  <si>
    <t>Przedszkole    Specjalne</t>
  </si>
  <si>
    <t>Dotacja  podmiotowa z budżetu dla publicznej jednostki systemu oświaty prowadzonej przez osobę prawną inną niż jednostka samorządu terytorialnego oraz przez osobę fizyczną - PS im.Aniłów Str.</t>
  </si>
  <si>
    <t>Dotacja  przedmiotowa  z  budżetu  dla zakładu budżetowego</t>
  </si>
  <si>
    <t xml:space="preserve">Wydatki inwestycyjne jednostek budżetowych - Modernizacja zespołu budynków publicznego Gimnazjum Nr 1 i SP Nr 1 </t>
  </si>
  <si>
    <t>Gimnazja specjalne</t>
  </si>
  <si>
    <t>Odpisy na ZFŚS</t>
  </si>
  <si>
    <t>80113</t>
  </si>
  <si>
    <t>Dowożenie uczniów do szkół</t>
  </si>
  <si>
    <t>Licea ogólnokształcące</t>
  </si>
  <si>
    <t>Dotacja   podmiotowa z  budżetu  dla  niepublicznej  jednostki systemu oświaty w tym:</t>
  </si>
  <si>
    <t xml:space="preserve"> - LO im.Kard.Stefana Wyszyńskiego /niepubliczna/</t>
  </si>
  <si>
    <t xml:space="preserve"> LO im.B.Jańskiego ul.Krzywe Koło 9</t>
  </si>
  <si>
    <t xml:space="preserve"> - LO d/dorosłych - ul.Wojska Polskiego 113</t>
  </si>
  <si>
    <t xml:space="preserve"> - LO d/dorosłych - ul.Wojska Polskiego 161</t>
  </si>
  <si>
    <t>Zaoczne LO d/dorosłych -"EDUKATOR"ul.Sadowa 2/4</t>
  </si>
  <si>
    <t>IILO dla dorosłych -Al..Legionów 49</t>
  </si>
  <si>
    <t>Dotacje podmiotowe z budżetu dla  publicznej jendnostki systemu oświaty prowadzonej przez osobę prawną inną niż jednostka samorządu terytorialnego oraz przez osobę fizyczną -LO im.Kard.Stefana Wyszyńskiego /publiczna/</t>
  </si>
  <si>
    <t>Dotacja  przedmiotowa z budżetu dla zakładu budżetowego.</t>
  </si>
  <si>
    <t>80123</t>
  </si>
  <si>
    <t>Dotacja  podmiotowa  z  budżetu dla  niepubl.szkoly</t>
  </si>
  <si>
    <t>Dotacja podmiotowa z budżetu dla publicz szkoły lub innej niepublicznej placówki oświatowo-wychowawczej</t>
  </si>
  <si>
    <t>Publiczna Zasadnicza Szkoła Zawodowa d/d Woj..Pol.113</t>
  </si>
  <si>
    <t>Dotacje podmiotowe z budżetu dla  publicznej jendnostki systemu oświaty prowadzonej przez osobę prawną inną niż jednostka samorządu terytorialnego oraz przez osobę fizyczną -PZSZ ul.Wojska Polskiego 161</t>
  </si>
  <si>
    <t xml:space="preserve"> Technikum  Technol Zyw.d/dorosłych ul.Woj.Polskiego  161 </t>
  </si>
  <si>
    <t>Technikum Fryzyjerskie d/dorosłych  ul.. Woj..Polskiego 161</t>
  </si>
  <si>
    <t xml:space="preserve"> Technikum Odzieżowe d/dorosłych ul.Woj. Polskiego 161</t>
  </si>
  <si>
    <t>SZ.-PSM-S.KONWY 111</t>
  </si>
  <si>
    <t xml:space="preserve"> Policealne Studium  Farmaceutyczne ul Piłsudskiego   73</t>
  </si>
  <si>
    <t xml:space="preserve"> Technikum Mechaniczne  d/ dorosłych ul.Woj.Polskiego 161</t>
  </si>
  <si>
    <t xml:space="preserve"> Technikum Handlowe  d/dorosłych   ul Dworna  22</t>
  </si>
  <si>
    <t xml:space="preserve"> Liceum Ekonomiczne  d/dprosłych   ul Dworna 22 </t>
  </si>
  <si>
    <t>Pomaturalne i Policealne Studium Zarz.i Mark.ul.Mickiewicza 6</t>
  </si>
  <si>
    <t>Pomaturalne i Policealne Studium Rach.ul.Mickiewicza 6</t>
  </si>
  <si>
    <t>Zasadnicza Szkoła Zawodowa / dzienna/ul.Woj.Polskiego.113</t>
  </si>
  <si>
    <t>Policealne studium Informatyczne - Polowa 45</t>
  </si>
  <si>
    <t>Liceum Ekonomiczne d.dorosłych -Senatorska 13</t>
  </si>
  <si>
    <t>Szkoła policealna - Dworna 22</t>
  </si>
  <si>
    <t>Technikum d/drosłych - Dworna 22</t>
  </si>
  <si>
    <t xml:space="preserve"> Technikum  Elektryczne  d/ dorosłych  ul Woj.Polskiego 161</t>
  </si>
  <si>
    <t xml:space="preserve"> Liceum Ekonomiczne im.Jańskiego   ul.Krzywe Koło </t>
  </si>
  <si>
    <t>Dotacja przedmiotowa  z budżetu dla  zakładu budżetowego</t>
  </si>
  <si>
    <t xml:space="preserve">Dotacje celowe z budżetu na finansowanie lub dofinansowanie kosztów realizacji inwestycji i zakupów inwestycyjnych zakładów budżetowych-prace remontowo - modernizacyjne ZSWiO nr.7  - 42 000 złotych , ZSD Nr 9 - 8 500 złotych </t>
  </si>
  <si>
    <t>Szkoły zawodowe specjalne</t>
  </si>
  <si>
    <t>Dotacja  przedmiotowa  z budżetu dla  zakładu budżetowego</t>
  </si>
  <si>
    <t xml:space="preserve">Centra kształcenia ustawicznego i praktycznego oraz ośrodki dokształcania zawodowego </t>
  </si>
  <si>
    <t>Dotacja  przedmiotowa  z  budżetu  dla  zakładu  budżetowego</t>
  </si>
  <si>
    <t>80146</t>
  </si>
  <si>
    <t>Dokształcanie i doskonalenie nauczycieli</t>
  </si>
  <si>
    <t>Zakup pomocy naukowych</t>
  </si>
  <si>
    <t>Zakup usług pozostałych gmina-129 810 zł,powiat- 92 375 zł.</t>
  </si>
  <si>
    <t>Odpisy na Z.F.Ś.S.GMINA -223 625 zł,POWIAT - 154 012zł</t>
  </si>
  <si>
    <t>Odsetki i dyskonto od krajowych skarbowych papierów wartościowych oraz kajowych pożyczek i kredytów</t>
  </si>
  <si>
    <t>Odsetki i dyskonto od krajowych skarbowych papierów wartościowych oraz krajowych pożyczek i kredytów - planowane</t>
  </si>
  <si>
    <t>Dotacja przedmiotowa z budżetu dla pozostałych jednostek sektora finansów publicznych -Wojewódz.Ośrod.Profik.i Terapii  Uzależnień w Łomży</t>
  </si>
  <si>
    <t>Zakup  usług  pozostałych / w  tym opłata za opinie biegłego                                                                     - 10 000 złotych /</t>
  </si>
  <si>
    <t>Dotacja  przedmiotowa z budżetu dla jednostek nie zaliczanych do sektora finansów publicznych</t>
  </si>
  <si>
    <t>Różne wydatki   na rzecz osób fizycznych</t>
  </si>
  <si>
    <t>Składki na ubezpieczenie zdrowotne oraz świadczenia dla osób nie objętych obowiązkiem ubezpieczenia zdrowotnego</t>
  </si>
  <si>
    <t>Składki na ubezpieczenia zdrowotne</t>
  </si>
  <si>
    <t>Składki na ubezpieczenia zdrowotne  dla gminy</t>
  </si>
  <si>
    <t xml:space="preserve"> - Dzieci przebywające w plac.opiekuńczo  wychowawczych</t>
  </si>
  <si>
    <t xml:space="preserve"> - Dzieci i młodzież w szkołach i plac.szkolno-wychowawczych</t>
  </si>
  <si>
    <t>Dotacja celowa z budżetu na finansowanie lub dofinansowanie zadań zleconych do realizacji stowarzyszeniom</t>
  </si>
  <si>
    <t>Pomoc społeczna</t>
  </si>
  <si>
    <t>85201</t>
  </si>
  <si>
    <t>Nagrody i wydatki nie zaliczone do wynagrodzeń</t>
  </si>
  <si>
    <t>Dotacja podmiotowa z budżetu dla jednostek nie zaliczanych do sektora finansów publiczych</t>
  </si>
  <si>
    <t xml:space="preserve"> - Środowiskowe Ogniski Wych. TPD przy SP Nr 1</t>
  </si>
  <si>
    <t xml:space="preserve"> - Środowiskowe Ognisko Wych.Gmin.Publ. Nr 4</t>
  </si>
  <si>
    <t xml:space="preserve">   </t>
  </si>
  <si>
    <t>Świadczenia społeczne</t>
  </si>
  <si>
    <t>85295</t>
  </si>
  <si>
    <t>Dotacja przedmiotowa z budżetu dla jednostek nie zaliczanych do sektora finansów publicznych -  Caritas</t>
  </si>
  <si>
    <t>Dotacja celowa z budżetu na finansowanie lub dofinansowanie zadań zleconych do realizacji stowarzyszeniom - Hospicjum</t>
  </si>
  <si>
    <t>Dotacja celowa z budżetu na finansowanie lub dofinansowanie zadań zleconych do realizacji stowarzyszeniom - PKPS   noclegownia  -13000 zł,obiad do domu - 7 000 zł , punkt pomocy  - 10 000 zł</t>
  </si>
  <si>
    <t>Odpis na Z.F.Ś.S.</t>
  </si>
  <si>
    <t xml:space="preserve">Pozostałe zadania w zakresie polityki społecznej </t>
  </si>
  <si>
    <t>85321</t>
  </si>
  <si>
    <t>85333</t>
  </si>
  <si>
    <t>Powiatowe Urzędy Pracy</t>
  </si>
  <si>
    <t xml:space="preserve">Dotacje celowe przekazane dla powiatu na zadania bieżące realizowane na podstawie porozumień między jednostkami samorządu terytorialnego. </t>
  </si>
  <si>
    <t>Dotacja przedmiotowa z budżetu dla  zakładów  budżetowych</t>
  </si>
  <si>
    <t>Dotacje celowe z budżetu na finansowanie lub dofinansowanie kosztów realizacji inwestycji i zakupów inwestycyjnych zakładów budżetowych -prace remontowo - modernizacyjne w publicznych przedszkolach</t>
  </si>
  <si>
    <t>Dotacje celowe z budżetu na finansowanie lub dofinansowanie kosztów realizacji inwestycji i zakupów inwestycyjnych zakładów budżetowych</t>
  </si>
  <si>
    <t>Dotacja podmiotowa z budżetu dla niepublicznej szkoły lub innej niepublicznej placówki oświatowo-wychowawczej</t>
  </si>
  <si>
    <t xml:space="preserve">Dotacje podmiotowe z budżetu dla  publicznej jendnostki systemu oświaty prowadzonej przez osobę prawną inną niż jednostka samorządu terytorialnego oraz przez osobę fizyczną </t>
  </si>
  <si>
    <t>Dotacja przedmiotowa z budżetu  dla  zakładu budżetowego</t>
  </si>
  <si>
    <t>85446</t>
  </si>
  <si>
    <t>Dokształcenie i doskonalenie nauczycieli</t>
  </si>
  <si>
    <t>85495</t>
  </si>
  <si>
    <t xml:space="preserve">Pozostała działalność  </t>
  </si>
  <si>
    <t xml:space="preserve">Odpis na Z.F.Ś.S GMINA </t>
  </si>
  <si>
    <t xml:space="preserve">Odpis na Z.F.Ś.S Powiat   </t>
  </si>
  <si>
    <t>Odsetki i dyskonto od krajowych skarbowych papierów wartościowych oraz krajowych pożyczek i kredytów</t>
  </si>
  <si>
    <t>Stypendia oraz inne formy pomocy dla uczniów</t>
  </si>
  <si>
    <t>Budowa systemu  wod. kan w Łomży i przyległych  gminach</t>
  </si>
  <si>
    <t xml:space="preserve"> Rozbudowa i modernizacja ujęć wody Rybaki i Podgórze </t>
  </si>
  <si>
    <t>Wydatki inwestycyjne jednostek budżetowych - Budowa syst. Wod.kan.w Łomży i przyg.gmin ze środ.Unii</t>
  </si>
  <si>
    <t>Wydatki inwestycyjne jednostek budżetowych -  Rozbudowa i modernizacja ujęć wody Rybaki i Podgórze w ramach sektora MŚP w Łomży</t>
  </si>
  <si>
    <t xml:space="preserve">Dotacje celowe z budżetu na finansowanie lub dofinansowanie kosztów realizacji inwestycji i zakupów inwestycyjnych zakładów budżetowych </t>
  </si>
  <si>
    <t>Dotacje celowe przekazane z budżetu państwa na realizację inwestycji i zakupów inwestycyjnych własnych gmin</t>
  </si>
  <si>
    <t>Wydatki inwestycyjne jednostek budżetowych - rozbudowa składowiska</t>
  </si>
  <si>
    <t>Dotacja przedmiotowa z budżetu dla pozostałych jednostek sektora finansów publicznych                                                                                                               Reginalny Ośrodek Kultury - 6000zł , Drozdowo - 5 000 złotych ,Inne - 3000zł</t>
  </si>
  <si>
    <t>Dotacja przedmiotowa z budżetu dla zakładu budżetowego  w tym :                   na nieściąg.należności - 300 000 złotych ,na remonty 762 000 złotych</t>
  </si>
  <si>
    <t xml:space="preserve">Dotacje celowe z budżetu na finansowanie lub dofinanowanie kosztów realizacji inwestycji i zakupów inwestycyjnych zakładów budżetowych </t>
  </si>
  <si>
    <t>Wydatki  budżetu  miasta  Łomży  -  2004 rok</t>
  </si>
  <si>
    <t>Nagrody i wydatlo osobowe nie zaliczone do wynadrodzeń</t>
  </si>
  <si>
    <t xml:space="preserve">     rezerwa celowa  dla Instytucji Kultury  </t>
  </si>
  <si>
    <t xml:space="preserve">Zakup usług remontowych </t>
  </si>
  <si>
    <t>85204</t>
  </si>
  <si>
    <t>Dotacje celowe przekazane dla powiatu na zadania bieżące realizowane na podstawie porozumień między jednostkami samorządu terytorialnego.</t>
  </si>
  <si>
    <t>71095</t>
  </si>
  <si>
    <t>Dotacje podmiotowa z budżetu dla jednostek nie zaliczanych do sektora finansów publicznych</t>
  </si>
  <si>
    <t>Załącznik Nr 1</t>
  </si>
  <si>
    <t xml:space="preserve">Dotacje celowe otrzymane z gminy lub z miasta stołecznego Warszawy na zadania bieżace realizowane na podstawie porozumień między jednostkami samorządu terytorytorialnego </t>
  </si>
  <si>
    <t>2310</t>
  </si>
  <si>
    <t>Plan na                2004 rok</t>
  </si>
  <si>
    <t xml:space="preserve">  Plan dochodów  miasta  Łomży  na  2004 rok</t>
  </si>
  <si>
    <t>Zakup energii / zdroje uliczne</t>
  </si>
  <si>
    <t>Załącznik Nr1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</si>
</sst>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</numFmts>
  <fonts count="16">
    <font>
      <sz val="10"/>
      <name val="Arial CE"/>
      <family val="0"/>
    </font>
    <font>
      <sz val="16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0"/>
      <color indexed="6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i/>
      <sz val="9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dotted"/>
      <bottom style="thin"/>
    </border>
    <border>
      <left style="thin"/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tted"/>
    </border>
    <border>
      <left style="medium"/>
      <right style="medium"/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vertical="center" wrapText="1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3" fontId="6" fillId="2" borderId="7" xfId="0" applyNumberFormat="1" applyFont="1" applyFill="1" applyBorder="1" applyAlignment="1" applyProtection="1">
      <alignment vertical="center"/>
      <protection hidden="1"/>
    </xf>
    <xf numFmtId="49" fontId="6" fillId="3" borderId="8" xfId="0" applyNumberFormat="1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vertical="center" wrapText="1"/>
      <protection locked="0"/>
    </xf>
    <xf numFmtId="3" fontId="5" fillId="4" borderId="9" xfId="0" applyNumberFormat="1" applyFont="1" applyFill="1" applyBorder="1" applyAlignment="1" applyProtection="1">
      <alignment vertical="center"/>
      <protection hidden="1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49" fontId="8" fillId="3" borderId="6" xfId="0" applyNumberFormat="1" applyFont="1" applyFill="1" applyBorder="1" applyAlignment="1" applyProtection="1">
      <alignment horizontal="center" vertical="center"/>
      <protection locked="0"/>
    </xf>
    <xf numFmtId="3" fontId="8" fillId="3" borderId="11" xfId="0" applyNumberFormat="1" applyFont="1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49" fontId="5" fillId="4" borderId="13" xfId="0" applyNumberFormat="1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vertical="center" wrapText="1"/>
      <protection locked="0"/>
    </xf>
    <xf numFmtId="49" fontId="5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wrapText="1"/>
      <protection locked="0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3" fontId="0" fillId="0" borderId="15" xfId="0" applyNumberFormat="1" applyFont="1" applyFill="1" applyBorder="1" applyAlignment="1" applyProtection="1">
      <alignment wrapText="1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vertical="center" wrapText="1"/>
      <protection locked="0"/>
    </xf>
    <xf numFmtId="49" fontId="6" fillId="2" borderId="18" xfId="0" applyNumberFormat="1" applyFont="1" applyFill="1" applyBorder="1" applyAlignment="1" applyProtection="1">
      <alignment horizontal="center" vertical="center"/>
      <protection locked="0"/>
    </xf>
    <xf numFmtId="3" fontId="6" fillId="2" borderId="11" xfId="0" applyNumberFormat="1" applyFont="1" applyFill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wrapText="1"/>
      <protection locked="0"/>
    </xf>
    <xf numFmtId="49" fontId="0" fillId="0" borderId="14" xfId="0" applyNumberFormat="1" applyFont="1" applyBorder="1" applyAlignment="1" applyProtection="1">
      <alignment horizontal="center"/>
      <protection locked="0"/>
    </xf>
    <xf numFmtId="3" fontId="0" fillId="0" borderId="9" xfId="0" applyNumberFormat="1" applyFont="1" applyBorder="1" applyAlignment="1" applyProtection="1">
      <alignment wrapText="1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49" fontId="8" fillId="4" borderId="19" xfId="0" applyNumberFormat="1" applyFont="1" applyFill="1" applyBorder="1" applyAlignment="1" applyProtection="1">
      <alignment horizontal="center" vertical="center"/>
      <protection locked="0"/>
    </xf>
    <xf numFmtId="49" fontId="8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vertical="center" wrapText="1"/>
      <protection locked="0"/>
    </xf>
    <xf numFmtId="49" fontId="5" fillId="4" borderId="19" xfId="0" applyNumberFormat="1" applyFont="1" applyFill="1" applyBorder="1" applyAlignment="1" applyProtection="1">
      <alignment horizontal="center" vertical="center"/>
      <protection locked="0"/>
    </xf>
    <xf numFmtId="3" fontId="5" fillId="4" borderId="11" xfId="0" applyNumberFormat="1" applyFont="1" applyFill="1" applyBorder="1" applyAlignment="1" applyProtection="1">
      <alignment vertical="center"/>
      <protection hidden="1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wrapText="1"/>
      <protection locked="0"/>
    </xf>
    <xf numFmtId="3" fontId="5" fillId="3" borderId="11" xfId="0" applyNumberFormat="1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wrapText="1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3" fontId="0" fillId="0" borderId="9" xfId="0" applyNumberFormat="1" applyBorder="1" applyAlignment="1" applyProtection="1">
      <alignment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3" fontId="6" fillId="4" borderId="7" xfId="0" applyNumberFormat="1" applyFont="1" applyFill="1" applyBorder="1" applyAlignment="1" applyProtection="1">
      <alignment vertical="center"/>
      <protection hidden="1"/>
    </xf>
    <xf numFmtId="49" fontId="5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wrapText="1"/>
      <protection locked="0"/>
    </xf>
    <xf numFmtId="49" fontId="0" fillId="4" borderId="14" xfId="0" applyNumberFormat="1" applyFill="1" applyBorder="1" applyAlignment="1" applyProtection="1">
      <alignment horizontal="center"/>
      <protection locked="0"/>
    </xf>
    <xf numFmtId="3" fontId="6" fillId="4" borderId="11" xfId="0" applyNumberFormat="1" applyFont="1" applyFill="1" applyBorder="1" applyAlignment="1" applyProtection="1">
      <alignment vertical="center"/>
      <protection hidden="1"/>
    </xf>
    <xf numFmtId="3" fontId="0" fillId="0" borderId="9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wrapText="1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3" fontId="0" fillId="0" borderId="23" xfId="0" applyNumberFormat="1" applyBorder="1" applyAlignment="1" applyProtection="1">
      <alignment/>
      <protection locked="0"/>
    </xf>
    <xf numFmtId="0" fontId="0" fillId="4" borderId="20" xfId="0" applyFill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0" borderId="9" xfId="0" applyNumberFormat="1" applyBorder="1" applyAlignment="1" applyProtection="1">
      <alignment vertical="center"/>
      <protection locked="0"/>
    </xf>
    <xf numFmtId="3" fontId="5" fillId="3" borderId="9" xfId="0" applyNumberFormat="1" applyFont="1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horizontal="center"/>
      <protection locked="0"/>
    </xf>
    <xf numFmtId="49" fontId="0" fillId="3" borderId="14" xfId="0" applyNumberFormat="1" applyFill="1" applyBorder="1" applyAlignment="1" applyProtection="1">
      <alignment horizontal="center"/>
      <protection locked="0"/>
    </xf>
    <xf numFmtId="3" fontId="0" fillId="3" borderId="9" xfId="0" applyNumberFormat="1" applyFill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3" fontId="0" fillId="0" borderId="11" xfId="0" applyNumberFormat="1" applyBorder="1" applyAlignment="1" applyProtection="1">
      <alignment vertical="center"/>
      <protection locked="0"/>
    </xf>
    <xf numFmtId="0" fontId="5" fillId="0" borderId="0" xfId="0" applyFont="1" applyBorder="1" applyAlignment="1">
      <alignment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wrapText="1"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3" fontId="0" fillId="0" borderId="15" xfId="0" applyNumberFormat="1" applyBorder="1" applyAlignment="1" applyProtection="1">
      <alignment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49" fontId="5" fillId="4" borderId="19" xfId="0" applyNumberFormat="1" applyFont="1" applyFill="1" applyBorder="1" applyAlignment="1" applyProtection="1">
      <alignment horizontal="center" vertical="center" wrapText="1"/>
      <protection locked="0"/>
    </xf>
    <xf numFmtId="3" fontId="5" fillId="4" borderId="11" xfId="0" applyNumberFormat="1" applyFont="1" applyFill="1" applyBorder="1" applyAlignment="1" applyProtection="1">
      <alignment vertical="center" wrapText="1"/>
      <protection hidden="1"/>
    </xf>
    <xf numFmtId="0" fontId="9" fillId="0" borderId="0" xfId="0" applyFont="1" applyBorder="1" applyAlignment="1">
      <alignment wrapText="1"/>
    </xf>
    <xf numFmtId="3" fontId="5" fillId="3" borderId="11" xfId="0" applyNumberFormat="1" applyFont="1" applyFill="1" applyBorder="1" applyAlignment="1" applyProtection="1">
      <alignment vertical="center" wrapText="1"/>
      <protection hidden="1"/>
    </xf>
    <xf numFmtId="3" fontId="0" fillId="0" borderId="29" xfId="0" applyNumberFormat="1" applyBorder="1" applyAlignment="1" applyProtection="1">
      <alignment/>
      <protection locked="0"/>
    </xf>
    <xf numFmtId="0" fontId="10" fillId="0" borderId="8" xfId="0" applyFont="1" applyBorder="1" applyAlignment="1" applyProtection="1">
      <alignment horizontal="center"/>
      <protection locked="0"/>
    </xf>
    <xf numFmtId="49" fontId="10" fillId="0" borderId="10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3" fontId="0" fillId="5" borderId="9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0" fontId="10" fillId="0" borderId="0" xfId="0" applyFont="1" applyAlignment="1">
      <alignment/>
    </xf>
    <xf numFmtId="49" fontId="0" fillId="0" borderId="10" xfId="0" applyNumberForma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horizontal="center"/>
      <protection locked="0"/>
    </xf>
    <xf numFmtId="3" fontId="0" fillId="0" borderId="31" xfId="0" applyNumberFormat="1" applyBorder="1" applyAlignment="1" applyProtection="1">
      <alignment wrapText="1"/>
      <protection locked="0"/>
    </xf>
    <xf numFmtId="3" fontId="0" fillId="0" borderId="0" xfId="0" applyNumberFormat="1" applyFont="1" applyFill="1" applyBorder="1" applyAlignment="1" applyProtection="1">
      <alignment wrapText="1"/>
      <protection locked="0"/>
    </xf>
    <xf numFmtId="0" fontId="11" fillId="0" borderId="32" xfId="0" applyFont="1" applyBorder="1" applyAlignment="1" applyProtection="1">
      <alignment wrapText="1"/>
      <protection locked="0"/>
    </xf>
    <xf numFmtId="3" fontId="0" fillId="0" borderId="33" xfId="0" applyNumberFormat="1" applyBorder="1" applyAlignment="1" applyProtection="1">
      <alignment wrapText="1"/>
      <protection locked="0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 locked="0"/>
    </xf>
    <xf numFmtId="3" fontId="0" fillId="0" borderId="9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34" xfId="0" applyBorder="1" applyAlignment="1" applyProtection="1">
      <alignment horizontal="center"/>
      <protection locked="0"/>
    </xf>
    <xf numFmtId="49" fontId="0" fillId="4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49" fontId="3" fillId="2" borderId="14" xfId="0" applyNumberFormat="1" applyFont="1" applyFill="1" applyBorder="1" applyAlignment="1" applyProtection="1">
      <alignment horizontal="center"/>
      <protection locked="0"/>
    </xf>
    <xf numFmtId="49" fontId="0" fillId="4" borderId="19" xfId="0" applyNumberForma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5" xfId="0" applyFont="1" applyFill="1" applyBorder="1" applyAlignment="1" applyProtection="1">
      <alignment vertical="center" wrapText="1"/>
      <protection locked="0"/>
    </xf>
    <xf numFmtId="49" fontId="0" fillId="4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49" fontId="0" fillId="3" borderId="19" xfId="0" applyNumberFormat="1" applyFont="1" applyFill="1" applyBorder="1" applyAlignment="1" applyProtection="1">
      <alignment horizontal="center" vertical="center"/>
      <protection locked="0"/>
    </xf>
    <xf numFmtId="3" fontId="0" fillId="3" borderId="11" xfId="0" applyNumberFormat="1" applyFont="1" applyFill="1" applyBorder="1" applyAlignment="1" applyProtection="1">
      <alignment vertical="center"/>
      <protection hidden="1"/>
    </xf>
    <xf numFmtId="0" fontId="0" fillId="0" borderId="5" xfId="0" applyBorder="1" applyAlignment="1" applyProtection="1">
      <alignment wrapText="1"/>
      <protection locked="0"/>
    </xf>
    <xf numFmtId="3" fontId="5" fillId="0" borderId="12" xfId="0" applyNumberFormat="1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horizontal="center" wrapText="1"/>
      <protection locked="0"/>
    </xf>
    <xf numFmtId="49" fontId="0" fillId="0" borderId="14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0" fontId="0" fillId="0" borderId="36" xfId="0" applyBorder="1" applyAlignment="1" applyProtection="1">
      <alignment wrapText="1"/>
      <protection locked="0"/>
    </xf>
    <xf numFmtId="0" fontId="0" fillId="2" borderId="37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39" xfId="0" applyFill="1" applyBorder="1" applyAlignment="1" applyProtection="1">
      <alignment wrapText="1"/>
      <protection locked="0"/>
    </xf>
    <xf numFmtId="49" fontId="0" fillId="2" borderId="40" xfId="0" applyNumberFormat="1" applyFill="1" applyBorder="1" applyAlignment="1" applyProtection="1">
      <alignment horizontal="center"/>
      <protection locked="0"/>
    </xf>
    <xf numFmtId="3" fontId="6" fillId="2" borderId="41" xfId="0" applyNumberFormat="1" applyFont="1" applyFill="1" applyBorder="1" applyAlignment="1" applyProtection="1">
      <alignment vertical="center"/>
      <protection hidden="1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wrapText="1"/>
      <protection locked="0"/>
    </xf>
    <xf numFmtId="49" fontId="0" fillId="4" borderId="18" xfId="0" applyNumberFormat="1" applyFill="1" applyBorder="1" applyAlignment="1" applyProtection="1">
      <alignment horizontal="center"/>
      <protection locked="0"/>
    </xf>
    <xf numFmtId="0" fontId="6" fillId="6" borderId="37" xfId="0" applyFont="1" applyFill="1" applyBorder="1" applyAlignment="1" applyProtection="1">
      <alignment horizontal="center" vertical="center" wrapText="1"/>
      <protection locked="0"/>
    </xf>
    <xf numFmtId="0" fontId="6" fillId="6" borderId="38" xfId="0" applyFont="1" applyFill="1" applyBorder="1" applyAlignment="1" applyProtection="1">
      <alignment horizontal="center" vertical="center" wrapText="1"/>
      <protection locked="0"/>
    </xf>
    <xf numFmtId="0" fontId="2" fillId="6" borderId="39" xfId="0" applyFont="1" applyFill="1" applyBorder="1" applyAlignment="1" applyProtection="1">
      <alignment vertical="center" wrapText="1"/>
      <protection locked="0"/>
    </xf>
    <xf numFmtId="49" fontId="3" fillId="6" borderId="40" xfId="0" applyNumberFormat="1" applyFont="1" applyFill="1" applyBorder="1" applyAlignment="1" applyProtection="1">
      <alignment vertical="center" wrapText="1"/>
      <protection locked="0"/>
    </xf>
    <xf numFmtId="3" fontId="6" fillId="6" borderId="41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Border="1" applyAlignment="1">
      <alignment wrapText="1"/>
    </xf>
    <xf numFmtId="0" fontId="0" fillId="0" borderId="42" xfId="0" applyBorder="1" applyAlignment="1">
      <alignment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7" fillId="2" borderId="45" xfId="0" applyFont="1" applyFill="1" applyBorder="1" applyAlignment="1" applyProtection="1">
      <alignment vertical="center" wrapText="1"/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3" fontId="7" fillId="2" borderId="41" xfId="0" applyNumberFormat="1" applyFont="1" applyFill="1" applyBorder="1" applyAlignment="1" applyProtection="1">
      <alignment vertical="center"/>
      <protection hidden="1"/>
    </xf>
    <xf numFmtId="0" fontId="7" fillId="4" borderId="6" xfId="0" applyFont="1" applyFill="1" applyBorder="1" applyAlignment="1" applyProtection="1">
      <alignment vertical="center" wrapText="1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3" fontId="7" fillId="4" borderId="11" xfId="0" applyNumberFormat="1" applyFont="1" applyFill="1" applyBorder="1" applyAlignment="1" applyProtection="1">
      <alignment vertical="center"/>
      <protection hidden="1"/>
    </xf>
    <xf numFmtId="0" fontId="14" fillId="0" borderId="35" xfId="0" applyFont="1" applyBorder="1" applyAlignment="1" applyProtection="1">
      <alignment wrapText="1"/>
      <protection locked="0"/>
    </xf>
    <xf numFmtId="0" fontId="14" fillId="0" borderId="35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 wrapText="1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3" fontId="7" fillId="4" borderId="9" xfId="0" applyNumberFormat="1" applyFont="1" applyFill="1" applyBorder="1" applyAlignment="1" applyProtection="1">
      <alignment vertical="center"/>
      <protection hidden="1"/>
    </xf>
    <xf numFmtId="49" fontId="14" fillId="0" borderId="36" xfId="0" applyNumberFormat="1" applyFont="1" applyBorder="1" applyAlignment="1" applyProtection="1">
      <alignment horizontal="center"/>
      <protection locked="0"/>
    </xf>
    <xf numFmtId="0" fontId="14" fillId="0" borderId="35" xfId="0" applyFont="1" applyFill="1" applyBorder="1" applyAlignment="1" applyProtection="1">
      <alignment wrapText="1"/>
      <protection locked="0"/>
    </xf>
    <xf numFmtId="0" fontId="14" fillId="0" borderId="9" xfId="0" applyFont="1" applyFill="1" applyBorder="1" applyAlignment="1" applyProtection="1">
      <alignment horizontal="center"/>
      <protection locked="0"/>
    </xf>
    <xf numFmtId="3" fontId="14" fillId="0" borderId="9" xfId="0" applyNumberFormat="1" applyFont="1" applyFill="1" applyBorder="1" applyAlignment="1" applyProtection="1">
      <alignment wrapText="1"/>
      <protection locked="0"/>
    </xf>
    <xf numFmtId="49" fontId="7" fillId="2" borderId="39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49" fontId="7" fillId="4" borderId="36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/>
      <protection locked="0"/>
    </xf>
    <xf numFmtId="3" fontId="14" fillId="0" borderId="9" xfId="0" applyNumberFormat="1" applyFont="1" applyBorder="1" applyAlignment="1" applyProtection="1">
      <alignment wrapText="1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wrapText="1"/>
      <protection locked="0"/>
    </xf>
    <xf numFmtId="0" fontId="14" fillId="0" borderId="23" xfId="0" applyFont="1" applyBorder="1" applyAlignment="1" applyProtection="1">
      <alignment horizontal="center"/>
      <protection locked="0"/>
    </xf>
    <xf numFmtId="3" fontId="14" fillId="0" borderId="47" xfId="0" applyNumberFormat="1" applyFont="1" applyBorder="1" applyAlignment="1" applyProtection="1">
      <alignment wrapText="1"/>
      <protection locked="0"/>
    </xf>
    <xf numFmtId="0" fontId="14" fillId="0" borderId="48" xfId="0" applyFont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3" fontId="14" fillId="0" borderId="29" xfId="0" applyNumberFormat="1" applyFont="1" applyBorder="1" applyAlignment="1" applyProtection="1">
      <alignment wrapText="1"/>
      <protection locked="0"/>
    </xf>
    <xf numFmtId="0" fontId="14" fillId="0" borderId="6" xfId="0" applyFont="1" applyBorder="1" applyAlignment="1" applyProtection="1">
      <alignment wrapText="1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49" fontId="7" fillId="4" borderId="21" xfId="0" applyNumberFormat="1" applyFont="1" applyFill="1" applyBorder="1" applyAlignment="1" applyProtection="1">
      <alignment horizontal="center" vertical="center"/>
      <protection locked="0"/>
    </xf>
    <xf numFmtId="0" fontId="7" fillId="4" borderId="35" xfId="0" applyFont="1" applyFill="1" applyBorder="1" applyAlignment="1" applyProtection="1">
      <alignment vertical="center" wrapText="1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14" fillId="0" borderId="49" xfId="0" applyFont="1" applyBorder="1" applyAlignment="1" applyProtection="1">
      <alignment wrapText="1"/>
      <protection locked="0"/>
    </xf>
    <xf numFmtId="0" fontId="14" fillId="0" borderId="25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3" fontId="14" fillId="0" borderId="33" xfId="0" applyNumberFormat="1" applyFont="1" applyBorder="1" applyAlignment="1" applyProtection="1">
      <alignment wrapText="1"/>
      <protection locked="0"/>
    </xf>
    <xf numFmtId="49" fontId="14" fillId="0" borderId="5" xfId="0" applyNumberFormat="1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49" fontId="15" fillId="0" borderId="36" xfId="0" applyNumberFormat="1" applyFont="1" applyBorder="1" applyAlignment="1" applyProtection="1">
      <alignment horizontal="center"/>
      <protection locked="0"/>
    </xf>
    <xf numFmtId="0" fontId="14" fillId="0" borderId="50" xfId="0" applyFont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4" fillId="0" borderId="51" xfId="0" applyFont="1" applyBorder="1" applyAlignment="1" applyProtection="1">
      <alignment wrapText="1"/>
      <protection locked="0"/>
    </xf>
    <xf numFmtId="49" fontId="7" fillId="2" borderId="52" xfId="0" applyNumberFormat="1" applyFont="1" applyFill="1" applyBorder="1" applyAlignment="1" applyProtection="1">
      <alignment horizontal="center" vertical="center"/>
      <protection locked="0"/>
    </xf>
    <xf numFmtId="0" fontId="7" fillId="2" borderId="53" xfId="0" applyFont="1" applyFill="1" applyBorder="1" applyAlignment="1" applyProtection="1">
      <alignment vertical="center" wrapText="1"/>
      <protection locked="0"/>
    </xf>
    <xf numFmtId="0" fontId="14" fillId="0" borderId="54" xfId="0" applyFont="1" applyBorder="1" applyAlignment="1" applyProtection="1">
      <alignment horizontal="center" vertical="center"/>
      <protection locked="0"/>
    </xf>
    <xf numFmtId="49" fontId="7" fillId="4" borderId="55" xfId="0" applyNumberFormat="1" applyFont="1" applyFill="1" applyBorder="1" applyAlignment="1" applyProtection="1">
      <alignment horizontal="center" vertical="center"/>
      <protection locked="0"/>
    </xf>
    <xf numFmtId="49" fontId="14" fillId="0" borderId="55" xfId="0" applyNumberFormat="1" applyFont="1" applyBorder="1" applyAlignment="1" applyProtection="1">
      <alignment horizontal="center"/>
      <protection locked="0"/>
    </xf>
    <xf numFmtId="49" fontId="14" fillId="0" borderId="0" xfId="0" applyNumberFormat="1" applyFont="1" applyBorder="1" applyAlignment="1" applyProtection="1">
      <alignment horizontal="center"/>
      <protection locked="0"/>
    </xf>
    <xf numFmtId="0" fontId="14" fillId="0" borderId="46" xfId="0" applyFont="1" applyBorder="1" applyAlignment="1" applyProtection="1">
      <alignment/>
      <protection locked="0"/>
    </xf>
    <xf numFmtId="3" fontId="14" fillId="0" borderId="47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14" fillId="0" borderId="50" xfId="0" applyFont="1" applyBorder="1" applyAlignment="1" applyProtection="1">
      <alignment/>
      <protection locked="0"/>
    </xf>
    <xf numFmtId="3" fontId="14" fillId="0" borderId="31" xfId="0" applyNumberFormat="1" applyFont="1" applyBorder="1" applyAlignment="1" applyProtection="1">
      <alignment/>
      <protection locked="0"/>
    </xf>
    <xf numFmtId="0" fontId="14" fillId="0" borderId="1" xfId="0" applyFont="1" applyBorder="1" applyAlignment="1" applyProtection="1">
      <alignment horizontal="center"/>
      <protection locked="0"/>
    </xf>
    <xf numFmtId="49" fontId="14" fillId="0" borderId="56" xfId="0" applyNumberFormat="1" applyFont="1" applyBorder="1" applyAlignment="1" applyProtection="1">
      <alignment horizontal="center"/>
      <protection locked="0"/>
    </xf>
    <xf numFmtId="0" fontId="14" fillId="0" borderId="44" xfId="0" applyFont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horizontal="center"/>
      <protection locked="0"/>
    </xf>
    <xf numFmtId="49" fontId="14" fillId="0" borderId="57" xfId="0" applyNumberFormat="1" applyFont="1" applyBorder="1" applyAlignment="1" applyProtection="1">
      <alignment horizontal="center"/>
      <protection locked="0"/>
    </xf>
    <xf numFmtId="0" fontId="14" fillId="0" borderId="58" xfId="0" applyFont="1" applyBorder="1" applyAlignment="1" applyProtection="1">
      <alignment wrapText="1"/>
      <protection locked="0"/>
    </xf>
    <xf numFmtId="3" fontId="14" fillId="0" borderId="23" xfId="0" applyNumberFormat="1" applyFont="1" applyBorder="1" applyAlignment="1" applyProtection="1">
      <alignment wrapText="1"/>
      <protection locked="0"/>
    </xf>
    <xf numFmtId="0" fontId="14" fillId="0" borderId="20" xfId="0" applyFont="1" applyBorder="1" applyAlignment="1" applyProtection="1">
      <alignment horizontal="center"/>
      <protection locked="0"/>
    </xf>
    <xf numFmtId="49" fontId="14" fillId="0" borderId="12" xfId="0" applyNumberFormat="1" applyFont="1" applyBorder="1" applyAlignment="1" applyProtection="1">
      <alignment horizontal="center"/>
      <protection locked="0"/>
    </xf>
    <xf numFmtId="3" fontId="14" fillId="0" borderId="9" xfId="0" applyNumberFormat="1" applyFont="1" applyBorder="1" applyAlignment="1" applyProtection="1">
      <alignment/>
      <protection locked="0"/>
    </xf>
    <xf numFmtId="3" fontId="14" fillId="0" borderId="47" xfId="0" applyNumberFormat="1" applyFont="1" applyBorder="1" applyAlignment="1" applyProtection="1">
      <alignment/>
      <protection locked="0"/>
    </xf>
    <xf numFmtId="3" fontId="14" fillId="0" borderId="33" xfId="0" applyNumberFormat="1" applyFont="1" applyBorder="1" applyAlignment="1" applyProtection="1">
      <alignment/>
      <protection locked="0"/>
    </xf>
    <xf numFmtId="3" fontId="14" fillId="0" borderId="29" xfId="0" applyNumberFormat="1" applyFont="1" applyBorder="1" applyAlignment="1" applyProtection="1">
      <alignment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49" fontId="7" fillId="3" borderId="36" xfId="0" applyNumberFormat="1" applyFont="1" applyFill="1" applyBorder="1" applyAlignment="1" applyProtection="1">
      <alignment horizontal="center" vertical="center"/>
      <protection locked="0"/>
    </xf>
    <xf numFmtId="0" fontId="7" fillId="4" borderId="35" xfId="0" applyFont="1" applyFill="1" applyBorder="1" applyAlignment="1" applyProtection="1">
      <alignment vertical="center"/>
      <protection locked="0"/>
    </xf>
    <xf numFmtId="3" fontId="14" fillId="0" borderId="23" xfId="0" applyNumberFormat="1" applyFont="1" applyBorder="1" applyAlignment="1" applyProtection="1">
      <alignment/>
      <protection locked="0"/>
    </xf>
    <xf numFmtId="49" fontId="14" fillId="0" borderId="36" xfId="0" applyNumberFormat="1" applyFont="1" applyBorder="1" applyAlignment="1" applyProtection="1">
      <alignment horizontal="left" wrapText="1"/>
      <protection locked="0"/>
    </xf>
    <xf numFmtId="3" fontId="14" fillId="0" borderId="11" xfId="0" applyNumberFormat="1" applyFont="1" applyBorder="1" applyAlignment="1" applyProtection="1">
      <alignment/>
      <protection locked="0"/>
    </xf>
    <xf numFmtId="49" fontId="14" fillId="0" borderId="36" xfId="0" applyNumberFormat="1" applyFont="1" applyBorder="1" applyAlignment="1" applyProtection="1">
      <alignment horizontal="center" wrapText="1"/>
      <protection locked="0"/>
    </xf>
    <xf numFmtId="49" fontId="14" fillId="0" borderId="5" xfId="0" applyNumberFormat="1" applyFont="1" applyBorder="1" applyAlignment="1" applyProtection="1">
      <alignment horizontal="center" wrapText="1"/>
      <protection locked="0"/>
    </xf>
    <xf numFmtId="49" fontId="14" fillId="0" borderId="43" xfId="0" applyNumberFormat="1" applyFont="1" applyBorder="1" applyAlignment="1" applyProtection="1">
      <alignment horizontal="center"/>
      <protection locked="0"/>
    </xf>
    <xf numFmtId="0" fontId="14" fillId="0" borderId="59" xfId="0" applyFont="1" applyBorder="1" applyAlignment="1" applyProtection="1">
      <alignment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7" fillId="2" borderId="45" xfId="0" applyFont="1" applyFill="1" applyBorder="1" applyAlignment="1" applyProtection="1">
      <alignment vertical="center"/>
      <protection locked="0"/>
    </xf>
    <xf numFmtId="0" fontId="7" fillId="4" borderId="6" xfId="0" applyFont="1" applyFill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left"/>
      <protection locked="0"/>
    </xf>
    <xf numFmtId="0" fontId="14" fillId="0" borderId="35" xfId="0" applyFont="1" applyBorder="1" applyAlignment="1" applyProtection="1">
      <alignment horizontal="left" wrapText="1"/>
      <protection locked="0"/>
    </xf>
    <xf numFmtId="0" fontId="14" fillId="0" borderId="10" xfId="0" applyFont="1" applyBorder="1" applyAlignment="1" applyProtection="1">
      <alignment horizontal="center" wrapText="1"/>
      <protection locked="0"/>
    </xf>
    <xf numFmtId="0" fontId="14" fillId="0" borderId="9" xfId="0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14" fillId="3" borderId="10" xfId="0" applyFont="1" applyFill="1" applyBorder="1" applyAlignment="1" applyProtection="1">
      <alignment horizontal="center" wrapText="1"/>
      <protection locked="0"/>
    </xf>
    <xf numFmtId="49" fontId="14" fillId="3" borderId="36" xfId="0" applyNumberFormat="1" applyFont="1" applyFill="1" applyBorder="1" applyAlignment="1" applyProtection="1">
      <alignment horizontal="center" wrapText="1"/>
      <protection locked="0"/>
    </xf>
    <xf numFmtId="0" fontId="14" fillId="6" borderId="35" xfId="0" applyFont="1" applyFill="1" applyBorder="1" applyAlignment="1" applyProtection="1">
      <alignment wrapText="1"/>
      <protection locked="0"/>
    </xf>
    <xf numFmtId="0" fontId="14" fillId="6" borderId="9" xfId="0" applyFont="1" applyFill="1" applyBorder="1" applyAlignment="1" applyProtection="1">
      <alignment horizontal="center" wrapText="1"/>
      <protection locked="0"/>
    </xf>
    <xf numFmtId="3" fontId="7" fillId="6" borderId="9" xfId="0" applyNumberFormat="1" applyFont="1" applyFill="1" applyBorder="1" applyAlignment="1" applyProtection="1">
      <alignment vertical="center"/>
      <protection hidden="1"/>
    </xf>
    <xf numFmtId="0" fontId="5" fillId="3" borderId="9" xfId="0" applyFont="1" applyFill="1" applyBorder="1" applyAlignment="1" applyProtection="1">
      <alignment horizontal="center" vertical="center"/>
      <protection locked="0"/>
    </xf>
    <xf numFmtId="3" fontId="7" fillId="3" borderId="9" xfId="0" applyNumberFormat="1" applyFont="1" applyFill="1" applyBorder="1" applyAlignment="1" applyProtection="1">
      <alignment vertical="center"/>
      <protection hidden="1"/>
    </xf>
    <xf numFmtId="0" fontId="14" fillId="0" borderId="8" xfId="0" applyFont="1" applyBorder="1" applyAlignment="1" applyProtection="1">
      <alignment horizontal="center"/>
      <protection locked="0"/>
    </xf>
    <xf numFmtId="165" fontId="14" fillId="0" borderId="9" xfId="15" applyNumberFormat="1" applyFont="1" applyBorder="1" applyAlignment="1">
      <alignment/>
    </xf>
    <xf numFmtId="0" fontId="0" fillId="0" borderId="6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3" borderId="0" xfId="0" applyFill="1" applyAlignment="1">
      <alignment/>
    </xf>
    <xf numFmtId="0" fontId="0" fillId="3" borderId="8" xfId="0" applyFill="1" applyBorder="1" applyAlignment="1">
      <alignment/>
    </xf>
    <xf numFmtId="49" fontId="7" fillId="4" borderId="36" xfId="0" applyNumberFormat="1" applyFont="1" applyFill="1" applyBorder="1" applyAlignment="1" applyProtection="1">
      <alignment horizontal="center"/>
      <protection locked="0"/>
    </xf>
    <xf numFmtId="0" fontId="14" fillId="4" borderId="11" xfId="0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/>
    </xf>
    <xf numFmtId="49" fontId="14" fillId="3" borderId="36" xfId="0" applyNumberFormat="1" applyFont="1" applyFill="1" applyBorder="1" applyAlignment="1" applyProtection="1">
      <alignment horizontal="center"/>
      <protection locked="0"/>
    </xf>
    <xf numFmtId="0" fontId="14" fillId="3" borderId="11" xfId="0" applyFont="1" applyFill="1" applyBorder="1" applyAlignment="1" applyProtection="1">
      <alignment horizontal="center"/>
      <protection locked="0"/>
    </xf>
    <xf numFmtId="3" fontId="14" fillId="3" borderId="11" xfId="0" applyNumberFormat="1" applyFont="1" applyFill="1" applyBorder="1" applyAlignment="1" applyProtection="1">
      <alignment/>
      <protection locked="0"/>
    </xf>
    <xf numFmtId="0" fontId="0" fillId="0" borderId="8" xfId="0" applyBorder="1" applyAlignment="1">
      <alignment/>
    </xf>
    <xf numFmtId="0" fontId="14" fillId="4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/>
    </xf>
    <xf numFmtId="0" fontId="14" fillId="0" borderId="49" xfId="0" applyFont="1" applyBorder="1" applyAlignment="1" applyProtection="1">
      <alignment/>
      <protection locked="0"/>
    </xf>
    <xf numFmtId="0" fontId="14" fillId="0" borderId="50" xfId="0" applyFont="1" applyBorder="1" applyAlignment="1" applyProtection="1">
      <alignment/>
      <protection locked="0"/>
    </xf>
    <xf numFmtId="0" fontId="14" fillId="0" borderId="46" xfId="0" applyFont="1" applyBorder="1" applyAlignment="1" applyProtection="1">
      <alignment/>
      <protection locked="0"/>
    </xf>
    <xf numFmtId="3" fontId="14" fillId="0" borderId="25" xfId="0" applyNumberFormat="1" applyFont="1" applyBorder="1" applyAlignment="1" applyProtection="1">
      <alignment/>
      <protection locked="0"/>
    </xf>
    <xf numFmtId="3" fontId="14" fillId="0" borderId="60" xfId="0" applyNumberFormat="1" applyFont="1" applyBorder="1" applyAlignment="1" applyProtection="1">
      <alignment/>
      <protection locked="0"/>
    </xf>
    <xf numFmtId="0" fontId="14" fillId="0" borderId="58" xfId="0" applyFont="1" applyBorder="1" applyAlignment="1" applyProtection="1">
      <alignment/>
      <protection locked="0"/>
    </xf>
    <xf numFmtId="0" fontId="0" fillId="0" borderId="35" xfId="0" applyBorder="1" applyAlignment="1">
      <alignment wrapText="1"/>
    </xf>
    <xf numFmtId="49" fontId="14" fillId="0" borderId="36" xfId="0" applyNumberFormat="1" applyFont="1" applyBorder="1" applyAlignment="1" applyProtection="1">
      <alignment horizontal="left"/>
      <protection locked="0"/>
    </xf>
    <xf numFmtId="49" fontId="7" fillId="4" borderId="12" xfId="0" applyNumberFormat="1" applyFont="1" applyFill="1" applyBorder="1" applyAlignment="1" applyProtection="1">
      <alignment horizontal="center" vertical="center"/>
      <protection locked="0"/>
    </xf>
    <xf numFmtId="49" fontId="7" fillId="3" borderId="21" xfId="0" applyNumberFormat="1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3" fontId="14" fillId="6" borderId="9" xfId="0" applyNumberFormat="1" applyFont="1" applyFill="1" applyBorder="1" applyAlignment="1" applyProtection="1">
      <alignment/>
      <protection hidden="1"/>
    </xf>
    <xf numFmtId="0" fontId="14" fillId="0" borderId="9" xfId="0" applyFont="1" applyBorder="1" applyAlignment="1">
      <alignment/>
    </xf>
    <xf numFmtId="165" fontId="14" fillId="6" borderId="9" xfId="15" applyNumberFormat="1" applyFont="1" applyFill="1" applyBorder="1" applyAlignment="1">
      <alignment horizontal="left" vertical="center" shrinkToFit="1"/>
    </xf>
    <xf numFmtId="0" fontId="14" fillId="0" borderId="61" xfId="0" applyFont="1" applyBorder="1" applyAlignment="1" applyProtection="1">
      <alignment/>
      <protection locked="0"/>
    </xf>
    <xf numFmtId="3" fontId="14" fillId="6" borderId="9" xfId="0" applyNumberFormat="1" applyFont="1" applyFill="1" applyBorder="1" applyAlignment="1" applyProtection="1">
      <alignment/>
      <protection locked="0"/>
    </xf>
    <xf numFmtId="0" fontId="7" fillId="4" borderId="35" xfId="0" applyFont="1" applyFill="1" applyBorder="1" applyAlignment="1" applyProtection="1">
      <alignment wrapText="1"/>
      <protection locked="0"/>
    </xf>
    <xf numFmtId="0" fontId="7" fillId="4" borderId="9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/>
    </xf>
    <xf numFmtId="0" fontId="14" fillId="0" borderId="61" xfId="0" applyFont="1" applyBorder="1" applyAlignment="1" applyProtection="1">
      <alignment wrapText="1"/>
      <protection locked="0"/>
    </xf>
    <xf numFmtId="49" fontId="14" fillId="0" borderId="21" xfId="0" applyNumberFormat="1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left" wrapText="1"/>
    </xf>
    <xf numFmtId="0" fontId="14" fillId="0" borderId="10" xfId="0" applyFont="1" applyBorder="1" applyAlignment="1" applyProtection="1">
      <alignment horizontal="left" wrapText="1"/>
      <protection locked="0"/>
    </xf>
    <xf numFmtId="49" fontId="7" fillId="4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3" fontId="7" fillId="4" borderId="11" xfId="0" applyNumberFormat="1" applyFont="1" applyFill="1" applyBorder="1" applyAlignment="1" applyProtection="1">
      <alignment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4" fillId="0" borderId="48" xfId="0" applyFont="1" applyBorder="1" applyAlignment="1" applyProtection="1">
      <alignment/>
      <protection locked="0"/>
    </xf>
    <xf numFmtId="0" fontId="0" fillId="0" borderId="0" xfId="0" applyBorder="1" applyAlignment="1">
      <alignment wrapText="1"/>
    </xf>
    <xf numFmtId="0" fontId="14" fillId="0" borderId="6" xfId="0" applyFont="1" applyBorder="1" applyAlignment="1" applyProtection="1">
      <alignment/>
      <protection locked="0"/>
    </xf>
    <xf numFmtId="49" fontId="7" fillId="4" borderId="21" xfId="0" applyNumberFormat="1" applyFont="1" applyFill="1" applyBorder="1" applyAlignment="1" applyProtection="1">
      <alignment horizontal="center" vertical="center" wrapText="1"/>
      <protection locked="0"/>
    </xf>
    <xf numFmtId="3" fontId="14" fillId="3" borderId="9" xfId="0" applyNumberFormat="1" applyFont="1" applyFill="1" applyBorder="1" applyAlignment="1" applyProtection="1">
      <alignment/>
      <protection hidden="1"/>
    </xf>
    <xf numFmtId="0" fontId="7" fillId="2" borderId="41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49" fontId="14" fillId="0" borderId="10" xfId="0" applyNumberFormat="1" applyFont="1" applyBorder="1" applyAlignment="1" applyProtection="1">
      <alignment horizontal="center" wrapText="1"/>
      <protection locked="0"/>
    </xf>
    <xf numFmtId="0" fontId="7" fillId="4" borderId="35" xfId="0" applyFont="1" applyFill="1" applyBorder="1" applyAlignment="1" applyProtection="1">
      <alignment horizontal="left" vertical="center" wrapText="1"/>
      <protection locked="0"/>
    </xf>
    <xf numFmtId="0" fontId="14" fillId="0" borderId="25" xfId="0" applyFont="1" applyFill="1" applyBorder="1" applyAlignment="1" applyProtection="1">
      <alignment horizontal="center"/>
      <protection locked="0"/>
    </xf>
    <xf numFmtId="3" fontId="14" fillId="0" borderId="2" xfId="0" applyNumberFormat="1" applyFont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3" fontId="7" fillId="4" borderId="9" xfId="0" applyNumberFormat="1" applyFont="1" applyFill="1" applyBorder="1" applyAlignment="1" applyProtection="1">
      <alignment vertical="center"/>
      <protection locked="0"/>
    </xf>
    <xf numFmtId="0" fontId="14" fillId="0" borderId="9" xfId="0" applyFont="1" applyBorder="1" applyAlignment="1" applyProtection="1">
      <alignment/>
      <protection locked="0"/>
    </xf>
    <xf numFmtId="0" fontId="14" fillId="0" borderId="11" xfId="0" applyFont="1" applyBorder="1" applyAlignment="1" applyProtection="1">
      <alignment/>
      <protection locked="0"/>
    </xf>
    <xf numFmtId="0" fontId="14" fillId="0" borderId="36" xfId="0" applyFont="1" applyBorder="1" applyAlignment="1" applyProtection="1">
      <alignment horizontal="center"/>
      <protection locked="0"/>
    </xf>
    <xf numFmtId="0" fontId="9" fillId="3" borderId="0" xfId="0" applyFont="1" applyFill="1" applyBorder="1" applyAlignment="1">
      <alignment/>
    </xf>
    <xf numFmtId="0" fontId="14" fillId="0" borderId="51" xfId="0" applyFont="1" applyBorder="1" applyAlignment="1" applyProtection="1">
      <alignment/>
      <protection locked="0"/>
    </xf>
    <xf numFmtId="3" fontId="7" fillId="2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10" fillId="0" borderId="0" xfId="0" applyFont="1" applyBorder="1" applyAlignment="1">
      <alignment wrapText="1"/>
    </xf>
    <xf numFmtId="0" fontId="14" fillId="6" borderId="38" xfId="0" applyFont="1" applyFill="1" applyBorder="1" applyAlignment="1" applyProtection="1">
      <alignment horizontal="center"/>
      <protection locked="0"/>
    </xf>
    <xf numFmtId="0" fontId="7" fillId="6" borderId="39" xfId="0" applyFont="1" applyFill="1" applyBorder="1" applyAlignment="1" applyProtection="1">
      <alignment horizontal="center" vertical="center" wrapText="1"/>
      <protection locked="0"/>
    </xf>
    <xf numFmtId="0" fontId="5" fillId="6" borderId="45" xfId="0" applyFont="1" applyFill="1" applyBorder="1" applyAlignment="1" applyProtection="1">
      <alignment vertical="center" wrapText="1"/>
      <protection locked="0"/>
    </xf>
    <xf numFmtId="0" fontId="7" fillId="6" borderId="41" xfId="0" applyFont="1" applyFill="1" applyBorder="1" applyAlignment="1" applyProtection="1">
      <alignment vertical="center" wrapText="1"/>
      <protection locked="0"/>
    </xf>
    <xf numFmtId="3" fontId="7" fillId="6" borderId="41" xfId="0" applyNumberFormat="1" applyFont="1" applyFill="1" applyBorder="1" applyAlignment="1" applyProtection="1">
      <alignment vertical="center" wrapText="1"/>
      <protection hidden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 vertical="center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5" fillId="4" borderId="10" xfId="0" applyFont="1" applyFill="1" applyBorder="1" applyAlignment="1" applyProtection="1" quotePrefix="1">
      <alignment horizontal="center" vertical="center"/>
      <protection locked="0"/>
    </xf>
    <xf numFmtId="49" fontId="5" fillId="4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4" borderId="10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wrapText="1"/>
      <protection locked="0"/>
    </xf>
    <xf numFmtId="49" fontId="5" fillId="4" borderId="14" xfId="0" applyNumberFormat="1" applyFont="1" applyFill="1" applyBorder="1" applyAlignment="1" applyProtection="1">
      <alignment horizontal="center"/>
      <protection locked="0"/>
    </xf>
    <xf numFmtId="0" fontId="5" fillId="4" borderId="20" xfId="0" applyFont="1" applyFill="1" applyBorder="1" applyAlignment="1" applyProtection="1">
      <alignment horizontal="center"/>
      <protection locked="0"/>
    </xf>
    <xf numFmtId="49" fontId="5" fillId="4" borderId="19" xfId="0" applyNumberFormat="1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5" fillId="4" borderId="17" xfId="0" applyFont="1" applyFill="1" applyBorder="1" applyAlignment="1" applyProtection="1">
      <alignment wrapText="1"/>
      <protection locked="0"/>
    </xf>
    <xf numFmtId="49" fontId="5" fillId="4" borderId="18" xfId="0" applyNumberFormat="1" applyFont="1" applyFill="1" applyBorder="1" applyAlignment="1" applyProtection="1">
      <alignment horizontal="center"/>
      <protection locked="0"/>
    </xf>
    <xf numFmtId="0" fontId="6" fillId="2" borderId="37" xfId="0" applyFont="1" applyFill="1" applyBorder="1" applyAlignment="1" applyProtection="1">
      <alignment horizontal="center"/>
      <protection locked="0"/>
    </xf>
    <xf numFmtId="0" fontId="6" fillId="2" borderId="38" xfId="0" applyFont="1" applyFill="1" applyBorder="1" applyAlignment="1" applyProtection="1">
      <alignment horizontal="center"/>
      <protection locked="0"/>
    </xf>
    <xf numFmtId="0" fontId="6" fillId="2" borderId="39" xfId="0" applyFont="1" applyFill="1" applyBorder="1" applyAlignment="1" applyProtection="1">
      <alignment wrapText="1"/>
      <protection locked="0"/>
    </xf>
    <xf numFmtId="49" fontId="6" fillId="2" borderId="40" xfId="0" applyNumberFormat="1" applyFont="1" applyFill="1" applyBorder="1" applyAlignment="1" applyProtection="1">
      <alignment horizontal="center"/>
      <protection locked="0"/>
    </xf>
    <xf numFmtId="0" fontId="4" fillId="0" borderId="45" xfId="0" applyFont="1" applyBorder="1" applyAlignment="1">
      <alignment horizontal="center" vertical="center"/>
    </xf>
    <xf numFmtId="3" fontId="7" fillId="4" borderId="25" xfId="0" applyNumberFormat="1" applyFont="1" applyFill="1" applyBorder="1" applyAlignment="1" applyProtection="1">
      <alignment vertical="center"/>
      <protection hidden="1"/>
    </xf>
    <xf numFmtId="3" fontId="14" fillId="0" borderId="7" xfId="0" applyNumberFormat="1" applyFont="1" applyBorder="1" applyAlignment="1" applyProtection="1">
      <alignment/>
      <protection locked="0"/>
    </xf>
    <xf numFmtId="165" fontId="14" fillId="0" borderId="9" xfId="15" applyNumberFormat="1" applyFont="1" applyBorder="1" applyAlignment="1">
      <alignment horizontal="right" vertical="center"/>
    </xf>
    <xf numFmtId="0" fontId="7" fillId="2" borderId="38" xfId="0" applyFont="1" applyFill="1" applyBorder="1" applyAlignment="1" applyProtection="1">
      <alignment horizontal="center"/>
      <protection locked="0"/>
    </xf>
    <xf numFmtId="3" fontId="14" fillId="3" borderId="9" xfId="0" applyNumberFormat="1" applyFont="1" applyFill="1" applyBorder="1" applyAlignment="1" applyProtection="1">
      <alignment/>
      <protection locked="0"/>
    </xf>
    <xf numFmtId="3" fontId="7" fillId="4" borderId="7" xfId="0" applyNumberFormat="1" applyFont="1" applyFill="1" applyBorder="1" applyAlignment="1" applyProtection="1">
      <alignment vertical="center"/>
      <protection hidden="1"/>
    </xf>
    <xf numFmtId="0" fontId="0" fillId="0" borderId="25" xfId="0" applyBorder="1" applyAlignment="1">
      <alignment/>
    </xf>
    <xf numFmtId="49" fontId="7" fillId="4" borderId="17" xfId="0" applyNumberFormat="1" applyFont="1" applyFill="1" applyBorder="1" applyAlignment="1" applyProtection="1">
      <alignment horizontal="center" vertical="center"/>
      <protection locked="0"/>
    </xf>
    <xf numFmtId="3" fontId="14" fillId="3" borderId="9" xfId="0" applyNumberFormat="1" applyFont="1" applyFill="1" applyBorder="1" applyAlignment="1" applyProtection="1">
      <alignment vertical="center"/>
      <protection hidden="1"/>
    </xf>
    <xf numFmtId="0" fontId="14" fillId="3" borderId="35" xfId="0" applyFont="1" applyFill="1" applyBorder="1" applyAlignment="1" applyProtection="1">
      <alignment vertical="center"/>
      <protection locked="0"/>
    </xf>
    <xf numFmtId="49" fontId="7" fillId="2" borderId="45" xfId="0" applyNumberFormat="1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left" vertical="center"/>
      <protection locked="0"/>
    </xf>
    <xf numFmtId="3" fontId="7" fillId="4" borderId="11" xfId="0" applyNumberFormat="1" applyFont="1" applyFill="1" applyBorder="1" applyAlignment="1" applyProtection="1">
      <alignment/>
      <protection locked="0"/>
    </xf>
    <xf numFmtId="0" fontId="14" fillId="6" borderId="9" xfId="0" applyFont="1" applyFill="1" applyBorder="1" applyAlignment="1" applyProtection="1">
      <alignment horizontal="center" vertical="center"/>
      <protection locked="0"/>
    </xf>
    <xf numFmtId="3" fontId="14" fillId="6" borderId="9" xfId="0" applyNumberFormat="1" applyFont="1" applyFill="1" applyBorder="1" applyAlignment="1" applyProtection="1">
      <alignment wrapText="1"/>
      <protection locked="0"/>
    </xf>
    <xf numFmtId="0" fontId="14" fillId="6" borderId="35" xfId="0" applyFont="1" applyFill="1" applyBorder="1" applyAlignment="1" applyProtection="1">
      <alignment horizontal="left" wrapText="1"/>
      <protection locked="0"/>
    </xf>
    <xf numFmtId="0" fontId="14" fillId="6" borderId="9" xfId="0" applyFont="1" applyFill="1" applyBorder="1" applyAlignment="1">
      <alignment vertical="center"/>
    </xf>
    <xf numFmtId="0" fontId="14" fillId="6" borderId="9" xfId="0" applyFont="1" applyFill="1" applyBorder="1" applyAlignment="1" applyProtection="1">
      <alignment horizontal="center"/>
      <protection locked="0"/>
    </xf>
    <xf numFmtId="0" fontId="14" fillId="6" borderId="35" xfId="0" applyFont="1" applyFill="1" applyBorder="1" applyAlignment="1" applyProtection="1">
      <alignment/>
      <protection locked="0"/>
    </xf>
    <xf numFmtId="0" fontId="14" fillId="6" borderId="6" xfId="0" applyFont="1" applyFill="1" applyBorder="1" applyAlignment="1" applyProtection="1">
      <alignment vertical="center" wrapText="1"/>
      <protection locked="0"/>
    </xf>
    <xf numFmtId="3" fontId="14" fillId="6" borderId="11" xfId="0" applyNumberFormat="1" applyFont="1" applyFill="1" applyBorder="1" applyAlignment="1" applyProtection="1">
      <alignment vertical="center"/>
      <protection hidden="1"/>
    </xf>
    <xf numFmtId="0" fontId="7" fillId="4" borderId="7" xfId="0" applyFont="1" applyFill="1" applyBorder="1" applyAlignment="1" applyProtection="1">
      <alignment horizontal="center" vertical="center"/>
      <protection locked="0"/>
    </xf>
    <xf numFmtId="3" fontId="14" fillId="6" borderId="9" xfId="0" applyNumberFormat="1" applyFont="1" applyFill="1" applyBorder="1" applyAlignment="1" applyProtection="1">
      <alignment wrapText="1"/>
      <protection hidden="1"/>
    </xf>
    <xf numFmtId="0" fontId="14" fillId="6" borderId="11" xfId="0" applyFont="1" applyFill="1" applyBorder="1" applyAlignment="1" applyProtection="1">
      <alignment horizontal="center"/>
      <protection locked="0"/>
    </xf>
    <xf numFmtId="0" fontId="14" fillId="6" borderId="6" xfId="0" applyFont="1" applyFill="1" applyBorder="1" applyAlignment="1" applyProtection="1">
      <alignment/>
      <protection locked="0"/>
    </xf>
    <xf numFmtId="0" fontId="14" fillId="0" borderId="64" xfId="0" applyFont="1" applyBorder="1" applyAlignment="1" applyProtection="1">
      <alignment/>
      <protection locked="0"/>
    </xf>
    <xf numFmtId="0" fontId="14" fillId="6" borderId="9" xfId="0" applyNumberFormat="1" applyFont="1" applyFill="1" applyBorder="1" applyAlignment="1" applyProtection="1">
      <alignment horizontal="center"/>
      <protection locked="0"/>
    </xf>
    <xf numFmtId="3" fontId="14" fillId="6" borderId="9" xfId="0" applyNumberFormat="1" applyFont="1" applyFill="1" applyBorder="1" applyAlignment="1" applyProtection="1">
      <alignment vertical="center"/>
      <protection hidden="1"/>
    </xf>
    <xf numFmtId="3" fontId="14" fillId="0" borderId="11" xfId="0" applyNumberFormat="1" applyFont="1" applyBorder="1" applyAlignment="1" applyProtection="1">
      <alignment wrapText="1"/>
      <protection locked="0"/>
    </xf>
    <xf numFmtId="3" fontId="14" fillId="0" borderId="31" xfId="0" applyNumberFormat="1" applyFont="1" applyBorder="1" applyAlignment="1" applyProtection="1">
      <alignment wrapText="1"/>
      <protection locked="0"/>
    </xf>
    <xf numFmtId="3" fontId="14" fillId="0" borderId="25" xfId="0" applyNumberFormat="1" applyFont="1" applyBorder="1" applyAlignment="1" applyProtection="1">
      <alignment wrapText="1"/>
      <protection locked="0"/>
    </xf>
    <xf numFmtId="3" fontId="14" fillId="0" borderId="15" xfId="0" applyNumberFormat="1" applyFont="1" applyBorder="1" applyAlignment="1" applyProtection="1">
      <alignment wrapText="1"/>
      <protection locked="0"/>
    </xf>
    <xf numFmtId="0" fontId="5" fillId="2" borderId="37" xfId="0" applyFont="1" applyFill="1" applyBorder="1" applyAlignment="1" applyProtection="1">
      <alignment horizontal="center"/>
      <protection locked="0"/>
    </xf>
    <xf numFmtId="0" fontId="5" fillId="2" borderId="38" xfId="0" applyFont="1" applyFill="1" applyBorder="1" applyAlignment="1" applyProtection="1">
      <alignment horizontal="center"/>
      <protection locked="0"/>
    </xf>
    <xf numFmtId="0" fontId="5" fillId="2" borderId="39" xfId="0" applyFont="1" applyFill="1" applyBorder="1" applyAlignment="1" applyProtection="1">
      <alignment wrapText="1"/>
      <protection locked="0"/>
    </xf>
    <xf numFmtId="49" fontId="5" fillId="2" borderId="40" xfId="0" applyNumberFormat="1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vertical="center" wrapText="1"/>
      <protection locked="0"/>
    </xf>
    <xf numFmtId="49" fontId="6" fillId="4" borderId="19" xfId="0" applyNumberFormat="1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49" fontId="0" fillId="3" borderId="14" xfId="0" applyNumberFormat="1" applyFont="1" applyFill="1" applyBorder="1" applyAlignment="1" applyProtection="1">
      <alignment horizontal="center" vertical="center"/>
      <protection locked="0"/>
    </xf>
    <xf numFmtId="3" fontId="14" fillId="0" borderId="15" xfId="0" applyNumberFormat="1" applyFont="1" applyBorder="1" applyAlignment="1" applyProtection="1">
      <alignment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/>
    </xf>
    <xf numFmtId="49" fontId="14" fillId="3" borderId="36" xfId="0" applyNumberFormat="1" applyFont="1" applyFill="1" applyBorder="1" applyAlignment="1" applyProtection="1">
      <alignment horizontal="center" vertical="center"/>
      <protection locked="0"/>
    </xf>
    <xf numFmtId="0" fontId="14" fillId="3" borderId="35" xfId="0" applyFont="1" applyFill="1" applyBorder="1" applyAlignment="1" applyProtection="1">
      <alignment vertical="center" wrapText="1"/>
      <protection locked="0"/>
    </xf>
    <xf numFmtId="0" fontId="7" fillId="4" borderId="6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0" fillId="3" borderId="9" xfId="0" applyNumberFormat="1" applyFont="1" applyFill="1" applyBorder="1" applyAlignment="1" applyProtection="1">
      <alignment vertical="center"/>
      <protection hidden="1"/>
    </xf>
    <xf numFmtId="0" fontId="5" fillId="4" borderId="2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1"/>
  <sheetViews>
    <sheetView workbookViewId="0" topLeftCell="A1">
      <selection activeCell="C4" sqref="C4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49.875" style="0" customWidth="1"/>
    <col min="4" max="4" width="8.375" style="0" customWidth="1"/>
    <col min="5" max="5" width="13.625" style="0" customWidth="1"/>
  </cols>
  <sheetData>
    <row r="1" spans="1:5" ht="12.75">
      <c r="A1" s="1"/>
      <c r="B1" s="1"/>
      <c r="C1" s="1"/>
      <c r="D1" s="405"/>
      <c r="E1" s="405" t="s">
        <v>573</v>
      </c>
    </row>
    <row r="2" spans="1:5" ht="12.75">
      <c r="A2" s="1"/>
      <c r="B2" s="1"/>
      <c r="C2" s="1"/>
      <c r="D2" s="1"/>
      <c r="E2" s="1"/>
    </row>
    <row r="3" spans="1:5" ht="18">
      <c r="A3" s="1"/>
      <c r="B3" s="1"/>
      <c r="C3" s="154" t="s">
        <v>577</v>
      </c>
      <c r="D3" s="1"/>
      <c r="E3" s="1"/>
    </row>
    <row r="4" spans="1:5" ht="12.75">
      <c r="A4" s="1"/>
      <c r="B4" s="1"/>
      <c r="C4" s="1"/>
      <c r="D4" s="1"/>
      <c r="E4" s="1"/>
    </row>
    <row r="5" spans="1:5" ht="12" customHeight="1">
      <c r="A5" s="1"/>
      <c r="B5" s="1"/>
      <c r="C5" s="1"/>
      <c r="D5" s="1"/>
      <c r="E5" s="1"/>
    </row>
    <row r="6" spans="1:4" ht="13.5" thickBot="1">
      <c r="A6" s="1"/>
      <c r="B6" s="1"/>
      <c r="C6" s="1"/>
      <c r="D6" s="1"/>
    </row>
    <row r="7" spans="1:5" ht="39.75" customHeight="1" thickBot="1">
      <c r="A7" s="341" t="s">
        <v>80</v>
      </c>
      <c r="B7" s="342" t="s">
        <v>81</v>
      </c>
      <c r="C7" s="343" t="s">
        <v>82</v>
      </c>
      <c r="D7" s="344" t="s">
        <v>83</v>
      </c>
      <c r="E7" s="340" t="s">
        <v>84</v>
      </c>
    </row>
    <row r="8" spans="1:5" ht="14.25" customHeight="1" thickBot="1">
      <c r="A8" s="334">
        <v>1</v>
      </c>
      <c r="B8" s="158">
        <v>2</v>
      </c>
      <c r="C8" s="335">
        <v>3</v>
      </c>
      <c r="D8" s="336">
        <v>4</v>
      </c>
      <c r="E8" s="337">
        <v>5</v>
      </c>
    </row>
    <row r="9" spans="1:5" ht="22.5" customHeight="1">
      <c r="A9" s="7" t="s">
        <v>85</v>
      </c>
      <c r="B9" s="8"/>
      <c r="C9" s="9" t="s">
        <v>86</v>
      </c>
      <c r="D9" s="10"/>
      <c r="E9" s="11">
        <f>IF(SUM(E10,E13)&gt;0,SUM(E10,E13),"")</f>
      </c>
    </row>
    <row r="10" spans="1:5" ht="22.5" customHeight="1">
      <c r="A10" s="12"/>
      <c r="B10" s="338" t="s">
        <v>87</v>
      </c>
      <c r="C10" s="45" t="s">
        <v>88</v>
      </c>
      <c r="D10" s="339"/>
      <c r="E10" s="14">
        <f>IF(SUM(E11:E12)&gt;0,SUM(E11:E12),"")</f>
      </c>
    </row>
    <row r="11" spans="1:5" ht="15.75" customHeight="1">
      <c r="A11" s="12"/>
      <c r="B11" s="15"/>
      <c r="C11" s="333" t="s">
        <v>89</v>
      </c>
      <c r="D11" s="16" t="s">
        <v>90</v>
      </c>
      <c r="E11" s="17"/>
    </row>
    <row r="12" spans="1:5" ht="37.5" customHeight="1">
      <c r="A12" s="12"/>
      <c r="B12" s="15"/>
      <c r="C12" s="18" t="s">
        <v>91</v>
      </c>
      <c r="D12" s="16" t="s">
        <v>92</v>
      </c>
      <c r="E12" s="17"/>
    </row>
    <row r="13" spans="1:5" ht="18" customHeight="1">
      <c r="A13" s="19"/>
      <c r="B13" s="20" t="s">
        <v>93</v>
      </c>
      <c r="C13" s="21" t="s">
        <v>94</v>
      </c>
      <c r="D13" s="22"/>
      <c r="E13" s="14">
        <f>IF(SUM(E14:E14)&gt;0,SUM(E14:E14),"")</f>
      </c>
    </row>
    <row r="14" spans="1:5" ht="15" customHeight="1" thickBot="1">
      <c r="A14" s="23"/>
      <c r="B14" s="24"/>
      <c r="C14" s="25" t="s">
        <v>95</v>
      </c>
      <c r="D14" s="26" t="s">
        <v>96</v>
      </c>
      <c r="E14" s="27">
        <v>0</v>
      </c>
    </row>
    <row r="15" spans="1:5" ht="22.5" customHeight="1">
      <c r="A15" s="7" t="s">
        <v>97</v>
      </c>
      <c r="B15" s="28"/>
      <c r="C15" s="29" t="s">
        <v>98</v>
      </c>
      <c r="D15" s="30"/>
      <c r="E15" s="31">
        <f>IF(SUM(E16)&gt;0,SUM(E16),"")</f>
        <v>1000</v>
      </c>
    </row>
    <row r="16" spans="1:5" ht="18" customHeight="1">
      <c r="A16" s="19"/>
      <c r="B16" s="20" t="s">
        <v>99</v>
      </c>
      <c r="C16" s="21" t="s">
        <v>94</v>
      </c>
      <c r="D16" s="22"/>
      <c r="E16" s="14">
        <f>IF(SUM(E17:E17)&gt;0,SUM(E17:E17),"")</f>
        <v>1000</v>
      </c>
    </row>
    <row r="17" spans="1:5" ht="41.25" customHeight="1" thickBot="1">
      <c r="A17" s="23"/>
      <c r="B17" s="24"/>
      <c r="C17" s="32" t="s">
        <v>100</v>
      </c>
      <c r="D17" s="33" t="s">
        <v>101</v>
      </c>
      <c r="E17" s="34">
        <v>1000</v>
      </c>
    </row>
    <row r="18" spans="1:5" ht="22.5" customHeight="1">
      <c r="A18" s="35">
        <v>600</v>
      </c>
      <c r="B18" s="28"/>
      <c r="C18" s="29" t="s">
        <v>102</v>
      </c>
      <c r="D18" s="30"/>
      <c r="E18" s="11">
        <f>IF(SUM(E19,E21,E23)&gt;0,SUM(E19,E21,E23),"")</f>
        <v>1587500</v>
      </c>
    </row>
    <row r="19" spans="1:5" ht="22.5" customHeight="1">
      <c r="A19" s="36"/>
      <c r="B19" s="44">
        <v>60011</v>
      </c>
      <c r="C19" s="45" t="s">
        <v>103</v>
      </c>
      <c r="D19" s="46"/>
      <c r="E19" s="14">
        <f>IF(SUM(E20:E20)&gt;0,SUM(E20:E20),"")</f>
      </c>
    </row>
    <row r="20" spans="1:5" ht="22.5" customHeight="1">
      <c r="A20" s="36"/>
      <c r="B20" s="128"/>
      <c r="C20" s="333" t="s">
        <v>104</v>
      </c>
      <c r="D20" s="129" t="s">
        <v>105</v>
      </c>
      <c r="E20" s="130"/>
    </row>
    <row r="21" spans="1:5" ht="18" customHeight="1">
      <c r="A21" s="40"/>
      <c r="B21" s="41">
        <v>60014</v>
      </c>
      <c r="C21" s="21" t="s">
        <v>106</v>
      </c>
      <c r="D21" s="22"/>
      <c r="E21" s="14">
        <f>IF(SUM(E22:E22)&gt;0,SUM(E22:E22),"")</f>
        <v>1257000</v>
      </c>
    </row>
    <row r="22" spans="1:5" ht="27.75" customHeight="1">
      <c r="A22" s="23"/>
      <c r="B22" s="42"/>
      <c r="C22" s="32" t="s">
        <v>107</v>
      </c>
      <c r="D22" s="33" t="s">
        <v>108</v>
      </c>
      <c r="E22" s="34">
        <v>1257000</v>
      </c>
    </row>
    <row r="23" spans="1:5" ht="17.25" customHeight="1">
      <c r="A23" s="40"/>
      <c r="B23" s="44">
        <v>60016</v>
      </c>
      <c r="C23" s="45" t="s">
        <v>109</v>
      </c>
      <c r="D23" s="46"/>
      <c r="E23" s="47">
        <f>IF(SUM(E24:E26)&gt;0,SUM(E24:E26),"")</f>
        <v>330500</v>
      </c>
    </row>
    <row r="24" spans="1:5" ht="17.25" customHeight="1">
      <c r="A24" s="40"/>
      <c r="B24" s="48"/>
      <c r="C24" s="49" t="s">
        <v>110</v>
      </c>
      <c r="D24" s="129" t="s">
        <v>111</v>
      </c>
      <c r="E24" s="50"/>
    </row>
    <row r="25" spans="1:5" ht="24.75" customHeight="1">
      <c r="A25" s="23"/>
      <c r="B25" s="51"/>
      <c r="C25" s="49" t="s">
        <v>112</v>
      </c>
      <c r="D25" s="52" t="s">
        <v>113</v>
      </c>
      <c r="E25" s="53">
        <v>180500</v>
      </c>
    </row>
    <row r="26" spans="1:5" ht="28.5" customHeight="1" thickBot="1">
      <c r="A26" s="23"/>
      <c r="B26" s="54"/>
      <c r="C26" s="55" t="s">
        <v>114</v>
      </c>
      <c r="D26" s="52" t="s">
        <v>115</v>
      </c>
      <c r="E26" s="53">
        <v>150000</v>
      </c>
    </row>
    <row r="27" spans="1:5" ht="21.75" customHeight="1">
      <c r="A27" s="35">
        <v>700</v>
      </c>
      <c r="B27" s="8"/>
      <c r="C27" s="29" t="s">
        <v>116</v>
      </c>
      <c r="D27" s="30"/>
      <c r="E27" s="11">
        <f>IF(SUM(E28,E40)&gt;0,SUM(E28,E40),"")</f>
        <v>2071229</v>
      </c>
    </row>
    <row r="28" spans="1:5" ht="27" customHeight="1">
      <c r="A28" s="40"/>
      <c r="B28" s="41">
        <v>70005</v>
      </c>
      <c r="C28" s="21" t="s">
        <v>117</v>
      </c>
      <c r="D28" s="22"/>
      <c r="E28" s="14">
        <f>IF(SUM(E29:E39)&gt;0,SUM(E29:E39),"")</f>
        <v>2071229</v>
      </c>
    </row>
    <row r="29" spans="1:5" ht="29.25" customHeight="1">
      <c r="A29" s="23"/>
      <c r="B29" s="51"/>
      <c r="C29" s="32" t="s">
        <v>118</v>
      </c>
      <c r="D29" s="56" t="s">
        <v>119</v>
      </c>
      <c r="E29" s="57">
        <v>662286</v>
      </c>
    </row>
    <row r="30" spans="1:5" ht="38.25">
      <c r="A30" s="23"/>
      <c r="B30" s="51"/>
      <c r="C30" s="49" t="s">
        <v>120</v>
      </c>
      <c r="D30" s="52" t="s">
        <v>101</v>
      </c>
      <c r="E30" s="53">
        <v>50000</v>
      </c>
    </row>
    <row r="31" spans="1:5" ht="14.25" customHeight="1">
      <c r="A31" s="23"/>
      <c r="B31" s="51"/>
      <c r="C31" s="49" t="s">
        <v>110</v>
      </c>
      <c r="D31" s="52" t="s">
        <v>111</v>
      </c>
      <c r="E31" s="53"/>
    </row>
    <row r="32" spans="1:5" ht="54.75" customHeight="1">
      <c r="A32" s="23"/>
      <c r="B32" s="51"/>
      <c r="C32" s="55" t="s">
        <v>121</v>
      </c>
      <c r="D32" s="56" t="s">
        <v>122</v>
      </c>
      <c r="E32" s="57">
        <v>334343</v>
      </c>
    </row>
    <row r="33" spans="1:5" ht="38.25">
      <c r="A33" s="23"/>
      <c r="B33" s="51"/>
      <c r="C33" s="55" t="s">
        <v>123</v>
      </c>
      <c r="D33" s="56" t="s">
        <v>124</v>
      </c>
      <c r="E33" s="57">
        <v>50000</v>
      </c>
    </row>
    <row r="34" spans="1:5" ht="21.75" customHeight="1">
      <c r="A34" s="23"/>
      <c r="B34" s="51"/>
      <c r="C34" s="55" t="s">
        <v>125</v>
      </c>
      <c r="D34" s="56" t="s">
        <v>126</v>
      </c>
      <c r="E34" s="57">
        <v>750000</v>
      </c>
    </row>
    <row r="35" spans="1:5" ht="19.5" customHeight="1">
      <c r="A35" s="23"/>
      <c r="B35" s="51"/>
      <c r="C35" s="55" t="s">
        <v>127</v>
      </c>
      <c r="D35" s="56" t="s">
        <v>128</v>
      </c>
      <c r="E35" s="57">
        <v>20000</v>
      </c>
    </row>
    <row r="36" spans="1:5" ht="15" customHeight="1">
      <c r="A36" s="23"/>
      <c r="B36" s="51"/>
      <c r="C36" s="55" t="s">
        <v>129</v>
      </c>
      <c r="D36" s="56" t="s">
        <v>105</v>
      </c>
      <c r="E36" s="57"/>
    </row>
    <row r="37" spans="1:5" ht="41.25" customHeight="1">
      <c r="A37" s="23"/>
      <c r="B37" s="51"/>
      <c r="C37" s="18" t="s">
        <v>91</v>
      </c>
      <c r="D37" s="56" t="s">
        <v>92</v>
      </c>
      <c r="E37" s="57">
        <v>40000</v>
      </c>
    </row>
    <row r="38" spans="1:5" ht="38.25" customHeight="1">
      <c r="A38" s="23"/>
      <c r="B38" s="51"/>
      <c r="C38" s="55" t="s">
        <v>130</v>
      </c>
      <c r="D38" s="56" t="s">
        <v>131</v>
      </c>
      <c r="E38" s="57">
        <v>164600</v>
      </c>
    </row>
    <row r="39" spans="1:5" ht="25.5">
      <c r="A39" s="23"/>
      <c r="B39" s="51"/>
      <c r="C39" s="55" t="s">
        <v>132</v>
      </c>
      <c r="D39" s="56" t="s">
        <v>133</v>
      </c>
      <c r="E39" s="57"/>
    </row>
    <row r="40" spans="1:5" ht="18" customHeight="1">
      <c r="A40" s="58"/>
      <c r="B40" s="41">
        <v>70095</v>
      </c>
      <c r="C40" s="21" t="s">
        <v>94</v>
      </c>
      <c r="D40" s="22"/>
      <c r="E40" s="14">
        <f>IF(SUM(E41:E41)&gt;0,SUM(E41:E41),"")</f>
      </c>
    </row>
    <row r="41" spans="1:5" ht="17.25" customHeight="1" thickBot="1">
      <c r="A41" s="23"/>
      <c r="B41" s="51"/>
      <c r="C41" s="55" t="s">
        <v>134</v>
      </c>
      <c r="D41" s="56" t="s">
        <v>113</v>
      </c>
      <c r="E41" s="57"/>
    </row>
    <row r="42" spans="1:5" ht="21.75" customHeight="1">
      <c r="A42" s="35">
        <v>710</v>
      </c>
      <c r="B42" s="28"/>
      <c r="C42" s="29" t="s">
        <v>135</v>
      </c>
      <c r="D42" s="30"/>
      <c r="E42" s="11">
        <f>IF(SUM(E43,E45,E50)&gt;0,SUM(E43,E45,E50),"")</f>
        <v>251000</v>
      </c>
    </row>
    <row r="43" spans="1:5" ht="24" customHeight="1">
      <c r="A43" s="40"/>
      <c r="B43" s="44">
        <v>71013</v>
      </c>
      <c r="C43" s="45" t="s">
        <v>136</v>
      </c>
      <c r="D43" s="46"/>
      <c r="E43" s="47">
        <f>IF(SUM(E44:E44)&gt;0,SUM(E44:E44),"")</f>
        <v>40000</v>
      </c>
    </row>
    <row r="44" spans="1:5" ht="39.75" customHeight="1">
      <c r="A44" s="23"/>
      <c r="B44" s="51"/>
      <c r="C44" s="18" t="s">
        <v>137</v>
      </c>
      <c r="D44" s="56" t="s">
        <v>92</v>
      </c>
      <c r="E44" s="57">
        <v>40000</v>
      </c>
    </row>
    <row r="45" spans="1:5" ht="27" customHeight="1">
      <c r="A45" s="40"/>
      <c r="B45" s="41">
        <v>71014</v>
      </c>
      <c r="C45" s="21" t="s">
        <v>138</v>
      </c>
      <c r="D45" s="22"/>
      <c r="E45" s="14">
        <f>IF(SUM(E46:E49)&gt;0,SUM(E46:E49),"")</f>
        <v>98000</v>
      </c>
    </row>
    <row r="46" spans="1:5" ht="41.25" customHeight="1">
      <c r="A46" s="23"/>
      <c r="B46" s="51"/>
      <c r="C46" s="18" t="s">
        <v>91</v>
      </c>
      <c r="D46" s="56" t="s">
        <v>92</v>
      </c>
      <c r="E46" s="57">
        <v>10000</v>
      </c>
    </row>
    <row r="47" spans="1:5" ht="30" customHeight="1">
      <c r="A47" s="23"/>
      <c r="B47" s="51"/>
      <c r="C47" s="55" t="s">
        <v>140</v>
      </c>
      <c r="D47" s="56" t="s">
        <v>141</v>
      </c>
      <c r="E47" s="57"/>
    </row>
    <row r="48" spans="1:5" ht="27.75" customHeight="1">
      <c r="A48" s="23"/>
      <c r="B48" s="59"/>
      <c r="C48" s="55" t="s">
        <v>140</v>
      </c>
      <c r="D48" s="56" t="s">
        <v>141</v>
      </c>
      <c r="E48" s="57">
        <v>88000</v>
      </c>
    </row>
    <row r="49" spans="1:5" ht="50.25" customHeight="1">
      <c r="A49" s="23"/>
      <c r="B49" s="51"/>
      <c r="C49" s="55" t="s">
        <v>142</v>
      </c>
      <c r="D49" s="56" t="s">
        <v>143</v>
      </c>
      <c r="E49" s="57"/>
    </row>
    <row r="50" spans="1:5" ht="18" customHeight="1">
      <c r="A50" s="40"/>
      <c r="B50" s="41">
        <v>71015</v>
      </c>
      <c r="C50" s="21" t="s">
        <v>144</v>
      </c>
      <c r="D50" s="22"/>
      <c r="E50" s="14">
        <f>IF(SUM(E51:E52)&gt;0,SUM(E51:E52),"")</f>
        <v>113000</v>
      </c>
    </row>
    <row r="51" spans="1:5" ht="39" customHeight="1">
      <c r="A51" s="23"/>
      <c r="B51" s="51"/>
      <c r="C51" s="18" t="s">
        <v>91</v>
      </c>
      <c r="D51" s="56" t="s">
        <v>92</v>
      </c>
      <c r="E51" s="57">
        <v>83000</v>
      </c>
    </row>
    <row r="52" spans="1:5" ht="54.75" customHeight="1" thickBot="1">
      <c r="A52" s="23"/>
      <c r="B52" s="51"/>
      <c r="C52" s="55" t="s">
        <v>145</v>
      </c>
      <c r="D52" s="56" t="s">
        <v>146</v>
      </c>
      <c r="E52" s="57">
        <v>30000</v>
      </c>
    </row>
    <row r="53" spans="1:5" ht="21" customHeight="1">
      <c r="A53" s="35">
        <v>750</v>
      </c>
      <c r="B53" s="28"/>
      <c r="C53" s="29" t="s">
        <v>147</v>
      </c>
      <c r="D53" s="30"/>
      <c r="E53" s="11">
        <f>IF(SUM(E54,E58,E60,E65,E67,E69)&gt;0,SUM(E54,E58,E60,E65,E67,E69),"")</f>
        <v>1863016</v>
      </c>
    </row>
    <row r="54" spans="1:5" s="60" customFormat="1" ht="18" customHeight="1">
      <c r="A54" s="19"/>
      <c r="B54" s="41">
        <v>75011</v>
      </c>
      <c r="C54" s="21" t="s">
        <v>148</v>
      </c>
      <c r="D54" s="22"/>
      <c r="E54" s="14">
        <f>IF(SUM(E55:E57)&gt;0,SUM(E55:E57),"")</f>
        <v>648000</v>
      </c>
    </row>
    <row r="55" spans="1:5" ht="38.25" customHeight="1">
      <c r="A55" s="23"/>
      <c r="B55" s="51"/>
      <c r="C55" s="18" t="s">
        <v>149</v>
      </c>
      <c r="D55" s="56" t="s">
        <v>150</v>
      </c>
      <c r="E55" s="57">
        <v>478000</v>
      </c>
    </row>
    <row r="56" spans="1:5" ht="38.25" customHeight="1">
      <c r="A56" s="23"/>
      <c r="B56" s="51"/>
      <c r="C56" s="18" t="s">
        <v>91</v>
      </c>
      <c r="D56" s="56" t="s">
        <v>92</v>
      </c>
      <c r="E56" s="57">
        <v>163000</v>
      </c>
    </row>
    <row r="57" spans="1:5" ht="39.75" customHeight="1">
      <c r="A57" s="23"/>
      <c r="B57" s="59"/>
      <c r="C57" s="55" t="s">
        <v>130</v>
      </c>
      <c r="D57" s="52" t="s">
        <v>131</v>
      </c>
      <c r="E57" s="53">
        <v>7000</v>
      </c>
    </row>
    <row r="58" spans="1:5" s="60" customFormat="1" ht="24" customHeight="1">
      <c r="A58" s="19"/>
      <c r="B58" s="44">
        <v>75020</v>
      </c>
      <c r="C58" s="45" t="s">
        <v>151</v>
      </c>
      <c r="D58" s="46"/>
      <c r="E58" s="47">
        <f>IF(SUM(E59:E59)&gt;0,SUM(E59:E59),"")</f>
        <v>940000</v>
      </c>
    </row>
    <row r="59" spans="1:5" ht="15" customHeight="1">
      <c r="A59" s="23"/>
      <c r="B59" s="51"/>
      <c r="C59" s="55" t="s">
        <v>152</v>
      </c>
      <c r="D59" s="56" t="s">
        <v>153</v>
      </c>
      <c r="E59" s="57">
        <v>940000</v>
      </c>
    </row>
    <row r="60" spans="1:5" s="60" customFormat="1" ht="27.75" customHeight="1">
      <c r="A60" s="19"/>
      <c r="B60" s="41">
        <v>75023</v>
      </c>
      <c r="C60" s="21" t="s">
        <v>154</v>
      </c>
      <c r="D60" s="22"/>
      <c r="E60" s="14">
        <f>IF(SUM(E61:E64)&gt;0,SUM(E61:E64),"")</f>
        <v>252016</v>
      </c>
    </row>
    <row r="61" spans="1:5" ht="15.75" customHeight="1">
      <c r="A61" s="23"/>
      <c r="B61" s="51"/>
      <c r="C61" s="55" t="s">
        <v>110</v>
      </c>
      <c r="D61" s="56" t="s">
        <v>111</v>
      </c>
      <c r="E61" s="57">
        <v>17000</v>
      </c>
    </row>
    <row r="62" spans="1:5" ht="52.5" customHeight="1">
      <c r="A62" s="23"/>
      <c r="B62" s="51"/>
      <c r="C62" s="55" t="s">
        <v>121</v>
      </c>
      <c r="D62" s="56" t="s">
        <v>122</v>
      </c>
      <c r="E62" s="57">
        <v>35016</v>
      </c>
    </row>
    <row r="63" spans="1:5" ht="13.5" customHeight="1">
      <c r="A63" s="23"/>
      <c r="B63" s="51"/>
      <c r="C63" s="55" t="s">
        <v>89</v>
      </c>
      <c r="D63" s="56" t="s">
        <v>90</v>
      </c>
      <c r="E63" s="57">
        <v>200000</v>
      </c>
    </row>
    <row r="64" spans="1:5" ht="13.5" customHeight="1">
      <c r="A64" s="23"/>
      <c r="B64" s="59"/>
      <c r="C64" s="55" t="s">
        <v>104</v>
      </c>
      <c r="D64" s="56" t="s">
        <v>105</v>
      </c>
      <c r="E64" s="57">
        <v>0</v>
      </c>
    </row>
    <row r="65" spans="1:5" s="60" customFormat="1" ht="18" customHeight="1">
      <c r="A65" s="19"/>
      <c r="B65" s="44">
        <v>75045</v>
      </c>
      <c r="C65" s="45" t="s">
        <v>155</v>
      </c>
      <c r="D65" s="46"/>
      <c r="E65" s="47">
        <f>IF(SUM(E66:E66)&gt;0,SUM(E66:E66),"")</f>
        <v>23000</v>
      </c>
    </row>
    <row r="66" spans="1:5" ht="39.75" customHeight="1">
      <c r="A66" s="23"/>
      <c r="B66" s="51"/>
      <c r="C66" s="18" t="s">
        <v>91</v>
      </c>
      <c r="D66" s="56" t="s">
        <v>92</v>
      </c>
      <c r="E66" s="57">
        <v>23000</v>
      </c>
    </row>
    <row r="67" spans="1:5" s="60" customFormat="1" ht="20.25" customHeight="1">
      <c r="A67" s="19"/>
      <c r="B67" s="41">
        <v>75054</v>
      </c>
      <c r="C67" s="21" t="s">
        <v>156</v>
      </c>
      <c r="D67" s="22"/>
      <c r="E67" s="14">
        <f>IF(SUM(E68:E68)&gt;0,SUM(E68:E68),"")</f>
      </c>
    </row>
    <row r="68" spans="1:5" ht="38.25" customHeight="1">
      <c r="A68" s="23"/>
      <c r="B68" s="51"/>
      <c r="C68" s="18" t="s">
        <v>149</v>
      </c>
      <c r="D68" s="56" t="s">
        <v>150</v>
      </c>
      <c r="E68" s="57">
        <v>0</v>
      </c>
    </row>
    <row r="69" spans="1:5" s="60" customFormat="1" ht="18" customHeight="1">
      <c r="A69" s="19"/>
      <c r="B69" s="41">
        <v>75095</v>
      </c>
      <c r="C69" s="21" t="s">
        <v>94</v>
      </c>
      <c r="D69" s="22"/>
      <c r="E69" s="14">
        <f>IF(SUM(E70:E70)&gt;0,SUM(E70:E70),"")</f>
      </c>
    </row>
    <row r="70" spans="1:5" ht="14.25" customHeight="1" thickBot="1">
      <c r="A70" s="23"/>
      <c r="B70" s="51"/>
      <c r="C70" s="55"/>
      <c r="D70" s="56"/>
      <c r="E70" s="57">
        <v>0</v>
      </c>
    </row>
    <row r="71" spans="1:5" s="61" customFormat="1" ht="32.25" customHeight="1" thickBot="1">
      <c r="A71" s="35">
        <v>751</v>
      </c>
      <c r="B71" s="28"/>
      <c r="C71" s="29" t="s">
        <v>157</v>
      </c>
      <c r="D71" s="30"/>
      <c r="E71" s="11">
        <f>IF(SUM(E72,E75,E77)&gt;0,SUM(E72,E75,E77),"")</f>
        <v>7869</v>
      </c>
    </row>
    <row r="72" spans="1:5" s="60" customFormat="1" ht="33.75" customHeight="1">
      <c r="A72" s="19"/>
      <c r="B72" s="41">
        <v>75101</v>
      </c>
      <c r="C72" s="21" t="s">
        <v>158</v>
      </c>
      <c r="D72" s="22"/>
      <c r="E72" s="62">
        <f>IF(SUM(E73,E74)&gt;0,SUM(E73,E74),"")</f>
        <v>7869</v>
      </c>
    </row>
    <row r="73" spans="1:5" s="60" customFormat="1" ht="37.5" customHeight="1">
      <c r="A73" s="19"/>
      <c r="B73" s="48"/>
      <c r="C73" s="18" t="s">
        <v>149</v>
      </c>
      <c r="D73" s="398" t="s">
        <v>150</v>
      </c>
      <c r="E73" s="17">
        <v>7869</v>
      </c>
    </row>
    <row r="74" spans="1:5" ht="15" customHeight="1">
      <c r="A74" s="23"/>
      <c r="B74" s="59"/>
      <c r="C74" s="18"/>
      <c r="D74" s="56"/>
      <c r="E74" s="57"/>
    </row>
    <row r="75" spans="1:5" ht="17.25" customHeight="1">
      <c r="A75" s="23"/>
      <c r="B75" s="345">
        <v>75108</v>
      </c>
      <c r="C75" s="346" t="s">
        <v>159</v>
      </c>
      <c r="D75" s="347"/>
      <c r="E75" s="67">
        <f>IF(SUM(E76)&gt;0,SUM(E76),"")</f>
      </c>
    </row>
    <row r="76" spans="1:5" ht="39.75" customHeight="1">
      <c r="A76" s="23"/>
      <c r="B76" s="51"/>
      <c r="C76" s="18" t="s">
        <v>149</v>
      </c>
      <c r="D76" s="56" t="s">
        <v>150</v>
      </c>
      <c r="E76" s="57"/>
    </row>
    <row r="77" spans="1:5" s="60" customFormat="1" ht="21.75" customHeight="1">
      <c r="A77" s="19"/>
      <c r="B77" s="41">
        <v>75110</v>
      </c>
      <c r="C77" s="21" t="s">
        <v>160</v>
      </c>
      <c r="D77" s="22"/>
      <c r="E77" s="67">
        <f>IF(SUM(E78)&gt;0,SUM(E78),"")</f>
      </c>
    </row>
    <row r="78" spans="1:5" ht="38.25" customHeight="1" thickBot="1">
      <c r="A78" s="23"/>
      <c r="B78" s="51"/>
      <c r="C78" s="18" t="s">
        <v>149</v>
      </c>
      <c r="D78" s="56" t="s">
        <v>150</v>
      </c>
      <c r="E78" s="57"/>
    </row>
    <row r="79" spans="1:5" s="61" customFormat="1" ht="30" customHeight="1">
      <c r="A79" s="35">
        <v>754</v>
      </c>
      <c r="B79" s="28"/>
      <c r="C79" s="29" t="s">
        <v>161</v>
      </c>
      <c r="D79" s="30"/>
      <c r="E79" s="11">
        <f>IF(SUM(E80,E85)&gt;0,SUM(E80,E85),"")</f>
        <v>4025000</v>
      </c>
    </row>
    <row r="80" spans="1:5" s="60" customFormat="1" ht="24" customHeight="1">
      <c r="A80" s="19"/>
      <c r="B80" s="41">
        <v>75411</v>
      </c>
      <c r="C80" s="21" t="s">
        <v>162</v>
      </c>
      <c r="D80" s="22"/>
      <c r="E80" s="47">
        <f>IF(SUM(E81:E84)&gt;0,SUM(E81:E84),"")</f>
        <v>4015000</v>
      </c>
    </row>
    <row r="81" spans="1:5" ht="41.25" customHeight="1">
      <c r="A81" s="23"/>
      <c r="B81" s="51"/>
      <c r="C81" s="18" t="s">
        <v>91</v>
      </c>
      <c r="D81" s="56" t="s">
        <v>92</v>
      </c>
      <c r="E81" s="68">
        <v>3665000</v>
      </c>
    </row>
    <row r="82" spans="1:5" ht="54" customHeight="1">
      <c r="A82" s="23"/>
      <c r="B82" s="51"/>
      <c r="C82" s="55" t="s">
        <v>145</v>
      </c>
      <c r="D82" s="56" t="s">
        <v>146</v>
      </c>
      <c r="E82" s="68">
        <v>350000</v>
      </c>
    </row>
    <row r="83" spans="1:5" ht="40.5" customHeight="1">
      <c r="A83" s="23"/>
      <c r="B83" s="51"/>
      <c r="C83" s="55" t="s">
        <v>163</v>
      </c>
      <c r="D83" s="56" t="s">
        <v>164</v>
      </c>
      <c r="E83" s="68"/>
    </row>
    <row r="84" spans="1:5" ht="39.75" customHeight="1">
      <c r="A84" s="23"/>
      <c r="B84" s="59"/>
      <c r="C84" s="55" t="s">
        <v>165</v>
      </c>
      <c r="D84" s="56" t="s">
        <v>166</v>
      </c>
      <c r="E84" s="68"/>
    </row>
    <row r="85" spans="1:5" s="60" customFormat="1" ht="21" customHeight="1">
      <c r="A85" s="19"/>
      <c r="B85" s="44">
        <v>75416</v>
      </c>
      <c r="C85" s="45" t="s">
        <v>167</v>
      </c>
      <c r="D85" s="46"/>
      <c r="E85" s="47">
        <f>IF(SUM(E86)&gt;0,SUM(E86),"")</f>
        <v>10000</v>
      </c>
    </row>
    <row r="86" spans="1:5" ht="17.25" customHeight="1" thickBot="1">
      <c r="A86" s="23"/>
      <c r="B86" s="51"/>
      <c r="C86" s="55" t="s">
        <v>168</v>
      </c>
      <c r="D86" s="56" t="s">
        <v>169</v>
      </c>
      <c r="E86" s="68">
        <v>10000</v>
      </c>
    </row>
    <row r="87" spans="1:5" s="61" customFormat="1" ht="59.25" customHeight="1">
      <c r="A87" s="35">
        <v>756</v>
      </c>
      <c r="B87" s="28"/>
      <c r="C87" s="29" t="s">
        <v>170</v>
      </c>
      <c r="D87" s="30"/>
      <c r="E87" s="11">
        <f>IF(SUM(E88,E91,E103,E107,E109,E112)&gt;0,SUM(E88,E91,E103,E107,E109,E112),"")</f>
        <v>43876244</v>
      </c>
    </row>
    <row r="88" spans="1:5" s="60" customFormat="1" ht="24.75" customHeight="1">
      <c r="A88" s="19"/>
      <c r="B88" s="41">
        <v>75601</v>
      </c>
      <c r="C88" s="21" t="s">
        <v>171</v>
      </c>
      <c r="D88" s="22"/>
      <c r="E88" s="14">
        <f>IF(SUM(E89:E90)&gt;0,SUM(E89:E90),"")</f>
        <v>555000</v>
      </c>
    </row>
    <row r="89" spans="1:5" ht="28.5" customHeight="1">
      <c r="A89" s="23"/>
      <c r="B89" s="51"/>
      <c r="C89" s="55" t="s">
        <v>172</v>
      </c>
      <c r="D89" s="56" t="s">
        <v>173</v>
      </c>
      <c r="E89" s="57">
        <v>550000</v>
      </c>
    </row>
    <row r="90" spans="1:5" ht="15.75" customHeight="1">
      <c r="A90" s="23"/>
      <c r="B90" s="51"/>
      <c r="C90" s="55" t="s">
        <v>174</v>
      </c>
      <c r="D90" s="56" t="s">
        <v>128</v>
      </c>
      <c r="E90" s="57">
        <v>5000</v>
      </c>
    </row>
    <row r="91" spans="1:5" s="60" customFormat="1" ht="42.75" customHeight="1">
      <c r="A91" s="19"/>
      <c r="B91" s="41">
        <v>75615</v>
      </c>
      <c r="C91" s="21" t="s">
        <v>175</v>
      </c>
      <c r="D91" s="22"/>
      <c r="E91" s="14">
        <f>IF(SUM(E92:E102)&gt;0,SUM(E92:E102),"")</f>
        <v>17745280</v>
      </c>
    </row>
    <row r="92" spans="1:5" ht="15.75" customHeight="1">
      <c r="A92" s="23"/>
      <c r="B92" s="51"/>
      <c r="C92" s="55" t="s">
        <v>177</v>
      </c>
      <c r="D92" s="56" t="s">
        <v>178</v>
      </c>
      <c r="E92" s="68">
        <v>14417405</v>
      </c>
    </row>
    <row r="93" spans="1:5" ht="15" customHeight="1">
      <c r="A93" s="23"/>
      <c r="B93" s="51"/>
      <c r="C93" s="55" t="s">
        <v>179</v>
      </c>
      <c r="D93" s="56" t="s">
        <v>180</v>
      </c>
      <c r="E93" s="68">
        <v>71000</v>
      </c>
    </row>
    <row r="94" spans="1:5" ht="15" customHeight="1">
      <c r="A94" s="23"/>
      <c r="B94" s="51"/>
      <c r="C94" s="55" t="s">
        <v>181</v>
      </c>
      <c r="D94" s="56" t="s">
        <v>182</v>
      </c>
      <c r="E94" s="68">
        <v>100</v>
      </c>
    </row>
    <row r="95" spans="1:5" ht="15" customHeight="1">
      <c r="A95" s="23"/>
      <c r="B95" s="51"/>
      <c r="C95" s="55" t="s">
        <v>183</v>
      </c>
      <c r="D95" s="56" t="s">
        <v>184</v>
      </c>
      <c r="E95" s="68">
        <v>1302775</v>
      </c>
    </row>
    <row r="96" spans="1:5" ht="15" customHeight="1">
      <c r="A96" s="23"/>
      <c r="B96" s="51"/>
      <c r="C96" s="55" t="s">
        <v>185</v>
      </c>
      <c r="D96" s="56" t="s">
        <v>186</v>
      </c>
      <c r="E96" s="68">
        <v>200000</v>
      </c>
    </row>
    <row r="97" spans="1:5" ht="15" customHeight="1">
      <c r="A97" s="23"/>
      <c r="B97" s="51"/>
      <c r="C97" s="55" t="s">
        <v>187</v>
      </c>
      <c r="D97" s="56" t="s">
        <v>188</v>
      </c>
      <c r="E97" s="68">
        <v>93000</v>
      </c>
    </row>
    <row r="98" spans="1:5" ht="15" customHeight="1">
      <c r="A98" s="23"/>
      <c r="B98" s="51"/>
      <c r="C98" s="55" t="s">
        <v>189</v>
      </c>
      <c r="D98" s="56" t="s">
        <v>190</v>
      </c>
      <c r="E98" s="68">
        <v>330000</v>
      </c>
    </row>
    <row r="99" spans="1:5" ht="16.5" customHeight="1">
      <c r="A99" s="23"/>
      <c r="B99" s="51"/>
      <c r="C99" s="55" t="s">
        <v>191</v>
      </c>
      <c r="D99" s="56" t="s">
        <v>192</v>
      </c>
      <c r="E99" s="68">
        <v>130000</v>
      </c>
    </row>
    <row r="100" spans="1:5" ht="14.25" customHeight="1">
      <c r="A100" s="23"/>
      <c r="B100" s="51"/>
      <c r="C100" s="55" t="s">
        <v>193</v>
      </c>
      <c r="D100" s="56" t="s">
        <v>194</v>
      </c>
      <c r="E100" s="68">
        <v>1200000</v>
      </c>
    </row>
    <row r="101" spans="1:5" ht="18" customHeight="1">
      <c r="A101" s="23"/>
      <c r="B101" s="59"/>
      <c r="C101" s="55" t="s">
        <v>174</v>
      </c>
      <c r="D101" s="56" t="s">
        <v>128</v>
      </c>
      <c r="E101" s="68">
        <v>1000</v>
      </c>
    </row>
    <row r="102" spans="1:5" ht="29.25" customHeight="1">
      <c r="A102" s="23"/>
      <c r="B102" s="70"/>
      <c r="C102" s="55" t="s">
        <v>140</v>
      </c>
      <c r="D102" s="52" t="s">
        <v>141</v>
      </c>
      <c r="E102" s="69"/>
    </row>
    <row r="103" spans="1:5" s="60" customFormat="1" ht="30" customHeight="1">
      <c r="A103" s="19"/>
      <c r="B103" s="44">
        <v>75618</v>
      </c>
      <c r="C103" s="45" t="s">
        <v>195</v>
      </c>
      <c r="D103" s="46"/>
      <c r="E103" s="47">
        <f>IF(SUM(E104:E106)&gt;0,SUM(E104:E106),"")</f>
        <v>1705000</v>
      </c>
    </row>
    <row r="104" spans="1:5" ht="14.25" customHeight="1">
      <c r="A104" s="23"/>
      <c r="B104" s="51"/>
      <c r="C104" s="55" t="s">
        <v>196</v>
      </c>
      <c r="D104" s="56" t="s">
        <v>197</v>
      </c>
      <c r="E104" s="68">
        <v>1100000</v>
      </c>
    </row>
    <row r="105" spans="1:5" ht="15.75" customHeight="1">
      <c r="A105" s="23"/>
      <c r="B105" s="51"/>
      <c r="C105" s="55" t="s">
        <v>127</v>
      </c>
      <c r="D105" s="56" t="s">
        <v>128</v>
      </c>
      <c r="E105" s="68">
        <v>5000</v>
      </c>
    </row>
    <row r="106" spans="1:5" ht="16.5" customHeight="1">
      <c r="A106" s="23"/>
      <c r="B106" s="51"/>
      <c r="C106" s="55" t="s">
        <v>198</v>
      </c>
      <c r="D106" s="56" t="s">
        <v>199</v>
      </c>
      <c r="E106" s="68">
        <v>600000</v>
      </c>
    </row>
    <row r="107" spans="1:5" s="60" customFormat="1" ht="18" customHeight="1">
      <c r="A107" s="19"/>
      <c r="B107" s="41">
        <v>75619</v>
      </c>
      <c r="C107" s="21" t="s">
        <v>200</v>
      </c>
      <c r="D107" s="22"/>
      <c r="E107" s="14">
        <f>IF(SUM(E108:E108)&gt;0,SUM(E108:E108),"")</f>
        <v>200000</v>
      </c>
    </row>
    <row r="108" spans="1:5" ht="17.25" customHeight="1">
      <c r="A108" s="23"/>
      <c r="B108" s="51"/>
      <c r="C108" s="55" t="s">
        <v>127</v>
      </c>
      <c r="D108" s="56" t="s">
        <v>128</v>
      </c>
      <c r="E108" s="68">
        <v>200000</v>
      </c>
    </row>
    <row r="109" spans="1:5" s="60" customFormat="1" ht="25.5">
      <c r="A109" s="19"/>
      <c r="B109" s="41">
        <v>75621</v>
      </c>
      <c r="C109" s="21" t="s">
        <v>201</v>
      </c>
      <c r="D109" s="22"/>
      <c r="E109" s="14">
        <f>IF(SUM(E110:E111)&gt;0,SUM(E110:E111),"")</f>
        <v>19198637</v>
      </c>
    </row>
    <row r="110" spans="1:5" ht="17.25" customHeight="1">
      <c r="A110" s="23"/>
      <c r="B110" s="51"/>
      <c r="C110" s="55" t="s">
        <v>202</v>
      </c>
      <c r="D110" s="56" t="s">
        <v>203</v>
      </c>
      <c r="E110" s="68">
        <v>18548637</v>
      </c>
    </row>
    <row r="111" spans="1:5" ht="15" customHeight="1">
      <c r="A111" s="23"/>
      <c r="B111" s="51"/>
      <c r="C111" s="55" t="s">
        <v>204</v>
      </c>
      <c r="D111" s="56" t="s">
        <v>205</v>
      </c>
      <c r="E111" s="68">
        <v>650000</v>
      </c>
    </row>
    <row r="112" spans="1:5" s="60" customFormat="1" ht="25.5">
      <c r="A112" s="19"/>
      <c r="B112" s="41">
        <v>75622</v>
      </c>
      <c r="C112" s="21" t="s">
        <v>206</v>
      </c>
      <c r="D112" s="22"/>
      <c r="E112" s="14">
        <f>IF(SUM(E113:E114)&gt;0,SUM(E113:E114),"")</f>
        <v>4472327</v>
      </c>
    </row>
    <row r="113" spans="1:5" ht="17.25" customHeight="1">
      <c r="A113" s="23"/>
      <c r="B113" s="51"/>
      <c r="C113" s="55" t="s">
        <v>202</v>
      </c>
      <c r="D113" s="56" t="s">
        <v>203</v>
      </c>
      <c r="E113" s="68">
        <v>4372327</v>
      </c>
    </row>
    <row r="114" spans="1:5" ht="15.75" customHeight="1" thickBot="1">
      <c r="A114" s="23"/>
      <c r="B114" s="51"/>
      <c r="C114" s="55" t="s">
        <v>204</v>
      </c>
      <c r="D114" s="52" t="s">
        <v>205</v>
      </c>
      <c r="E114" s="69">
        <v>100000</v>
      </c>
    </row>
    <row r="115" spans="1:5" s="61" customFormat="1" ht="21.75" customHeight="1">
      <c r="A115" s="35">
        <v>758</v>
      </c>
      <c r="B115" s="28"/>
      <c r="C115" s="29" t="s">
        <v>207</v>
      </c>
      <c r="D115" s="30"/>
      <c r="E115" s="11">
        <f>IF(SUM(E116,E119,E121,E123,E125,E127,E129,E133)&gt;0,SUM(E116,E119,E121,E123,E125,E127,E129,E133),"")</f>
        <v>57634899</v>
      </c>
    </row>
    <row r="116" spans="1:5" s="60" customFormat="1" ht="26.25" customHeight="1">
      <c r="A116" s="19"/>
      <c r="B116" s="41">
        <v>75801</v>
      </c>
      <c r="C116" s="21" t="s">
        <v>208</v>
      </c>
      <c r="D116" s="22"/>
      <c r="E116" s="14">
        <f>IF(SUM(E117:E118)&gt;0,SUM(E117:E118),"")</f>
        <v>52876096</v>
      </c>
    </row>
    <row r="117" spans="1:5" ht="17.25" customHeight="1">
      <c r="A117" s="23"/>
      <c r="B117" s="51"/>
      <c r="C117" s="55" t="s">
        <v>209</v>
      </c>
      <c r="D117" s="56" t="s">
        <v>210</v>
      </c>
      <c r="E117" s="68">
        <v>27490790</v>
      </c>
    </row>
    <row r="118" spans="1:5" ht="16.5" customHeight="1">
      <c r="A118" s="23"/>
      <c r="B118" s="51"/>
      <c r="C118" s="55" t="s">
        <v>211</v>
      </c>
      <c r="D118" s="56" t="s">
        <v>210</v>
      </c>
      <c r="E118" s="68">
        <v>25385306</v>
      </c>
    </row>
    <row r="119" spans="1:5" s="60" customFormat="1" ht="24.75" customHeight="1">
      <c r="A119" s="19"/>
      <c r="B119" s="41">
        <v>75802</v>
      </c>
      <c r="C119" s="21" t="s">
        <v>212</v>
      </c>
      <c r="D119" s="22"/>
      <c r="E119" s="14">
        <f>IF(SUM(E120)&gt;0,SUM(E120),"")</f>
      </c>
    </row>
    <row r="120" spans="1:5" ht="15.75" customHeight="1">
      <c r="A120" s="23"/>
      <c r="B120" s="51"/>
      <c r="C120" s="55" t="s">
        <v>213</v>
      </c>
      <c r="D120" s="56" t="s">
        <v>210</v>
      </c>
      <c r="E120" s="68"/>
    </row>
    <row r="121" spans="1:5" s="60" customFormat="1" ht="21.75" customHeight="1">
      <c r="A121" s="19"/>
      <c r="B121" s="41">
        <v>75803</v>
      </c>
      <c r="C121" s="21" t="s">
        <v>214</v>
      </c>
      <c r="D121" s="22"/>
      <c r="E121" s="14">
        <f>IF(SUM(E122)&gt;0,SUM(E122),"")</f>
        <v>567078</v>
      </c>
    </row>
    <row r="122" spans="1:5" ht="14.25" customHeight="1">
      <c r="A122" s="23"/>
      <c r="B122" s="51"/>
      <c r="C122" s="55" t="s">
        <v>213</v>
      </c>
      <c r="D122" s="56" t="s">
        <v>210</v>
      </c>
      <c r="E122" s="68">
        <v>567078</v>
      </c>
    </row>
    <row r="123" spans="1:5" s="60" customFormat="1" ht="22.5" customHeight="1">
      <c r="A123" s="19"/>
      <c r="B123" s="41">
        <v>75805</v>
      </c>
      <c r="C123" s="21" t="s">
        <v>215</v>
      </c>
      <c r="D123" s="22"/>
      <c r="E123" s="14">
        <f>IF(SUM(E124)&gt;0,SUM(E124),"")</f>
      </c>
    </row>
    <row r="124" spans="1:5" ht="12.75">
      <c r="A124" s="23"/>
      <c r="B124" s="51"/>
      <c r="C124" s="55" t="s">
        <v>213</v>
      </c>
      <c r="D124" s="56" t="s">
        <v>210</v>
      </c>
      <c r="E124" s="68"/>
    </row>
    <row r="125" spans="1:5" s="60" customFormat="1" ht="21.75" customHeight="1">
      <c r="A125" s="19"/>
      <c r="B125" s="41">
        <v>75806</v>
      </c>
      <c r="C125" s="21" t="s">
        <v>216</v>
      </c>
      <c r="D125" s="22"/>
      <c r="E125" s="14">
        <f>IF(SUM(E126)&gt;0,SUM(E126),"")</f>
      </c>
    </row>
    <row r="126" spans="1:5" ht="15.75" customHeight="1">
      <c r="A126" s="23"/>
      <c r="B126" s="70"/>
      <c r="C126" s="55" t="s">
        <v>213</v>
      </c>
      <c r="D126" s="56" t="s">
        <v>210</v>
      </c>
      <c r="E126" s="68"/>
    </row>
    <row r="127" spans="1:5" ht="21" customHeight="1">
      <c r="A127" s="23"/>
      <c r="B127" s="44">
        <v>75807</v>
      </c>
      <c r="C127" s="21" t="s">
        <v>217</v>
      </c>
      <c r="D127" s="22"/>
      <c r="E127" s="14">
        <f>IF(SUM(E128)&gt;0,SUM(E128),"")</f>
        <v>4096278</v>
      </c>
    </row>
    <row r="128" spans="1:5" ht="15.75" customHeight="1">
      <c r="A128" s="23"/>
      <c r="B128" s="51"/>
      <c r="C128" s="55" t="s">
        <v>213</v>
      </c>
      <c r="D128" s="56" t="s">
        <v>210</v>
      </c>
      <c r="E128" s="68">
        <v>4096278</v>
      </c>
    </row>
    <row r="129" spans="1:5" s="60" customFormat="1" ht="16.5" customHeight="1">
      <c r="A129" s="19"/>
      <c r="B129" s="41">
        <v>75814</v>
      </c>
      <c r="C129" s="21" t="s">
        <v>218</v>
      </c>
      <c r="D129" s="22"/>
      <c r="E129" s="14">
        <f>IF(SUM(E130:E132)&gt;0,SUM(E130:E132),"")</f>
      </c>
    </row>
    <row r="130" spans="1:5" ht="24.75" customHeight="1">
      <c r="A130" s="23"/>
      <c r="B130" s="51"/>
      <c r="C130" s="55" t="s">
        <v>172</v>
      </c>
      <c r="D130" s="56" t="s">
        <v>173</v>
      </c>
      <c r="E130" s="68"/>
    </row>
    <row r="131" spans="1:5" ht="12.75">
      <c r="A131" s="23"/>
      <c r="B131" s="51"/>
      <c r="C131" s="71" t="s">
        <v>185</v>
      </c>
      <c r="D131" s="72" t="s">
        <v>186</v>
      </c>
      <c r="E131" s="73"/>
    </row>
    <row r="132" spans="1:5" ht="12.75">
      <c r="A132" s="23"/>
      <c r="B132" s="51"/>
      <c r="C132" s="71" t="s">
        <v>196</v>
      </c>
      <c r="D132" s="72" t="s">
        <v>197</v>
      </c>
      <c r="E132" s="73"/>
    </row>
    <row r="133" spans="1:5" ht="21.75" customHeight="1">
      <c r="A133" s="23"/>
      <c r="B133" s="407">
        <v>75832</v>
      </c>
      <c r="C133" s="21" t="s">
        <v>219</v>
      </c>
      <c r="D133" s="22"/>
      <c r="E133" s="14">
        <f>IF(SUM(E134:E134)&gt;0,SUM(E134:E134),"")</f>
        <v>95447</v>
      </c>
    </row>
    <row r="134" spans="1:5" ht="16.5" customHeight="1" thickBot="1">
      <c r="A134" s="23"/>
      <c r="B134" s="51"/>
      <c r="C134" s="55" t="s">
        <v>213</v>
      </c>
      <c r="D134" s="75" t="s">
        <v>210</v>
      </c>
      <c r="E134" s="76">
        <v>95447</v>
      </c>
    </row>
    <row r="135" spans="1:5" s="61" customFormat="1" ht="22.5" customHeight="1">
      <c r="A135" s="35">
        <v>801</v>
      </c>
      <c r="B135" s="28"/>
      <c r="C135" s="29" t="s">
        <v>220</v>
      </c>
      <c r="D135" s="30"/>
      <c r="E135" s="11">
        <f>IF(SUM(E136,E140,E142,E144,E146,E150,E153,E156,E160,E165)&gt;0,SUM(E136,E140,E142,E144,E146,E150,E153,E156,E160,E165),"")</f>
        <v>177117</v>
      </c>
    </row>
    <row r="136" spans="1:5" s="60" customFormat="1" ht="18" customHeight="1">
      <c r="A136" s="19"/>
      <c r="B136" s="41">
        <v>80101</v>
      </c>
      <c r="C136" s="21" t="s">
        <v>221</v>
      </c>
      <c r="D136" s="22"/>
      <c r="E136" s="14">
        <f>IF(SUM(E137:E139)&gt;0,SUM(E137:E139),"")</f>
        <v>43402</v>
      </c>
    </row>
    <row r="137" spans="1:5" ht="15" customHeight="1">
      <c r="A137" s="23"/>
      <c r="B137" s="51"/>
      <c r="C137" s="55" t="s">
        <v>89</v>
      </c>
      <c r="D137" s="56" t="s">
        <v>90</v>
      </c>
      <c r="E137" s="68">
        <v>11100</v>
      </c>
    </row>
    <row r="138" spans="1:5" ht="40.5" customHeight="1">
      <c r="A138" s="23"/>
      <c r="B138" s="51"/>
      <c r="C138" s="18" t="s">
        <v>149</v>
      </c>
      <c r="D138" s="56" t="s">
        <v>150</v>
      </c>
      <c r="E138" s="68"/>
    </row>
    <row r="139" spans="1:5" ht="51.75" customHeight="1">
      <c r="A139" s="23"/>
      <c r="B139" s="51"/>
      <c r="C139" s="55" t="s">
        <v>121</v>
      </c>
      <c r="D139" s="56" t="s">
        <v>122</v>
      </c>
      <c r="E139" s="77">
        <v>32302</v>
      </c>
    </row>
    <row r="140" spans="1:5" s="60" customFormat="1" ht="18" customHeight="1">
      <c r="A140" s="19"/>
      <c r="B140" s="41">
        <v>80102</v>
      </c>
      <c r="C140" s="21" t="s">
        <v>222</v>
      </c>
      <c r="D140" s="22"/>
      <c r="E140" s="14">
        <f>IF(SUM(E141:E141)&gt;0,SUM(E141:E141),"")</f>
        <v>1700</v>
      </c>
    </row>
    <row r="141" spans="1:5" ht="15" customHeight="1">
      <c r="A141" s="23"/>
      <c r="B141" s="59"/>
      <c r="C141" s="55" t="s">
        <v>89</v>
      </c>
      <c r="D141" s="56" t="s">
        <v>90</v>
      </c>
      <c r="E141" s="68">
        <v>1700</v>
      </c>
    </row>
    <row r="142" spans="1:5" ht="15" customHeight="1">
      <c r="A142" s="23"/>
      <c r="B142" s="345">
        <v>80104</v>
      </c>
      <c r="C142" s="346" t="s">
        <v>223</v>
      </c>
      <c r="D142" s="347"/>
      <c r="E142" s="14">
        <f>IF(SUM(E143:E143)&gt;0,SUM(E143:E143),"")</f>
        <v>1000</v>
      </c>
    </row>
    <row r="143" spans="1:5" ht="15" customHeight="1">
      <c r="A143" s="23"/>
      <c r="B143" s="59"/>
      <c r="C143" s="55" t="s">
        <v>89</v>
      </c>
      <c r="D143" s="56" t="s">
        <v>90</v>
      </c>
      <c r="E143" s="68">
        <v>1000</v>
      </c>
    </row>
    <row r="144" spans="1:5" ht="15" customHeight="1">
      <c r="A144" s="23"/>
      <c r="B144" s="345">
        <v>80105</v>
      </c>
      <c r="C144" s="346" t="s">
        <v>224</v>
      </c>
      <c r="D144" s="347"/>
      <c r="E144" s="14">
        <f>IF(SUM(E145:E145)&gt;0,SUM(E145:E145),"")</f>
      </c>
    </row>
    <row r="145" spans="1:5" ht="15" customHeight="1">
      <c r="A145" s="23"/>
      <c r="B145" s="51"/>
      <c r="C145" s="55"/>
      <c r="D145" s="56"/>
      <c r="E145" s="68"/>
    </row>
    <row r="146" spans="1:5" s="60" customFormat="1" ht="18" customHeight="1">
      <c r="A146" s="19"/>
      <c r="B146" s="41">
        <v>80110</v>
      </c>
      <c r="C146" s="21" t="s">
        <v>225</v>
      </c>
      <c r="D146" s="22"/>
      <c r="E146" s="14">
        <f>IF(SUM(E147:E149)&gt;0,SUM(E147:E149),"")</f>
        <v>54170</v>
      </c>
    </row>
    <row r="147" spans="1:5" s="60" customFormat="1" ht="51.75" customHeight="1">
      <c r="A147" s="19"/>
      <c r="B147" s="48"/>
      <c r="C147" s="55" t="s">
        <v>121</v>
      </c>
      <c r="D147" s="398" t="s">
        <v>122</v>
      </c>
      <c r="E147" s="406">
        <v>44930</v>
      </c>
    </row>
    <row r="148" spans="1:5" ht="12.75">
      <c r="A148" s="23"/>
      <c r="B148" s="59"/>
      <c r="C148" s="55" t="s">
        <v>89</v>
      </c>
      <c r="D148" s="56" t="s">
        <v>90</v>
      </c>
      <c r="E148" s="68">
        <v>9240</v>
      </c>
    </row>
    <row r="149" spans="1:5" ht="12.75">
      <c r="A149" s="23"/>
      <c r="B149" s="70"/>
      <c r="C149" s="55" t="s">
        <v>104</v>
      </c>
      <c r="D149" s="56" t="s">
        <v>105</v>
      </c>
      <c r="E149" s="68"/>
    </row>
    <row r="150" spans="1:5" s="82" customFormat="1" ht="18" customHeight="1">
      <c r="A150" s="19"/>
      <c r="B150" s="41">
        <v>80120</v>
      </c>
      <c r="C150" s="21" t="s">
        <v>227</v>
      </c>
      <c r="D150" s="22"/>
      <c r="E150" s="14">
        <f>IF(SUM(E151:E152)&gt;0,SUM(E151:E152),"")</f>
        <v>47373</v>
      </c>
    </row>
    <row r="151" spans="1:5" s="82" customFormat="1" ht="52.5" customHeight="1">
      <c r="A151" s="19"/>
      <c r="B151" s="48"/>
      <c r="C151" s="55" t="s">
        <v>121</v>
      </c>
      <c r="D151" s="398" t="s">
        <v>122</v>
      </c>
      <c r="E151" s="406">
        <v>39953</v>
      </c>
    </row>
    <row r="152" spans="1:5" s="83" customFormat="1" ht="15" customHeight="1">
      <c r="A152" s="23"/>
      <c r="B152" s="59"/>
      <c r="C152" s="55" t="s">
        <v>89</v>
      </c>
      <c r="D152" s="56" t="s">
        <v>90</v>
      </c>
      <c r="E152" s="68">
        <v>7420</v>
      </c>
    </row>
    <row r="153" spans="1:5" s="83" customFormat="1" ht="18.75" customHeight="1">
      <c r="A153" s="23"/>
      <c r="B153" s="345">
        <v>80123</v>
      </c>
      <c r="C153" s="346" t="s">
        <v>228</v>
      </c>
      <c r="D153" s="347"/>
      <c r="E153" s="14">
        <f>IF(SUM(E154:E155)&gt;0,SUM(E154:E155),"")</f>
        <v>6212</v>
      </c>
    </row>
    <row r="154" spans="1:5" s="83" customFormat="1" ht="51" customHeight="1">
      <c r="A154" s="23"/>
      <c r="B154" s="79"/>
      <c r="C154" s="55" t="s">
        <v>121</v>
      </c>
      <c r="D154" s="80" t="s">
        <v>122</v>
      </c>
      <c r="E154" s="406">
        <v>5212</v>
      </c>
    </row>
    <row r="155" spans="1:5" s="83" customFormat="1" ht="15" customHeight="1">
      <c r="A155" s="23"/>
      <c r="B155" s="51"/>
      <c r="C155" s="55" t="s">
        <v>89</v>
      </c>
      <c r="D155" s="56" t="s">
        <v>90</v>
      </c>
      <c r="E155" s="68">
        <v>1000</v>
      </c>
    </row>
    <row r="156" spans="1:5" s="82" customFormat="1" ht="18" customHeight="1">
      <c r="A156" s="19"/>
      <c r="B156" s="41">
        <v>80130</v>
      </c>
      <c r="C156" s="21" t="s">
        <v>229</v>
      </c>
      <c r="D156" s="22"/>
      <c r="E156" s="14">
        <f>IF(SUM(E157:E159)&gt;0,SUM(E157:E159),"")</f>
        <v>9000</v>
      </c>
    </row>
    <row r="157" spans="1:5" s="83" customFormat="1" ht="28.5" customHeight="1">
      <c r="A157" s="23"/>
      <c r="B157" s="51"/>
      <c r="C157" s="55" t="s">
        <v>230</v>
      </c>
      <c r="D157" s="56" t="s">
        <v>231</v>
      </c>
      <c r="E157" s="68"/>
    </row>
    <row r="158" spans="1:5" s="83" customFormat="1" ht="51" customHeight="1">
      <c r="A158" s="23"/>
      <c r="B158" s="51"/>
      <c r="C158" s="55" t="s">
        <v>121</v>
      </c>
      <c r="D158" s="84" t="s">
        <v>122</v>
      </c>
      <c r="E158" s="77"/>
    </row>
    <row r="159" spans="1:5" s="83" customFormat="1" ht="13.5" customHeight="1">
      <c r="A159" s="23"/>
      <c r="B159" s="59"/>
      <c r="C159" s="55" t="s">
        <v>89</v>
      </c>
      <c r="D159" s="56" t="s">
        <v>90</v>
      </c>
      <c r="E159" s="68">
        <v>9000</v>
      </c>
    </row>
    <row r="160" spans="1:5" s="82" customFormat="1" ht="30" customHeight="1">
      <c r="A160" s="19"/>
      <c r="B160" s="41">
        <v>80140</v>
      </c>
      <c r="C160" s="21" t="s">
        <v>232</v>
      </c>
      <c r="D160" s="22"/>
      <c r="E160" s="14">
        <f>IF(SUM(E161:E164)&gt;0,SUM(E161:E164),"")</f>
        <v>14260</v>
      </c>
    </row>
    <row r="161" spans="1:5" s="83" customFormat="1" ht="27.75" customHeight="1">
      <c r="A161" s="23"/>
      <c r="B161" s="59"/>
      <c r="C161" s="55" t="s">
        <v>230</v>
      </c>
      <c r="D161" s="56" t="s">
        <v>231</v>
      </c>
      <c r="E161" s="68"/>
    </row>
    <row r="162" spans="1:5" s="83" customFormat="1" ht="52.5" customHeight="1">
      <c r="A162" s="23"/>
      <c r="B162" s="51"/>
      <c r="C162" s="55" t="s">
        <v>121</v>
      </c>
      <c r="D162" s="85" t="s">
        <v>122</v>
      </c>
      <c r="E162" s="86">
        <v>13260</v>
      </c>
    </row>
    <row r="163" spans="1:5" s="83" customFormat="1" ht="17.25" customHeight="1">
      <c r="A163" s="23"/>
      <c r="B163" s="51"/>
      <c r="C163" s="55" t="s">
        <v>125</v>
      </c>
      <c r="D163" s="52" t="s">
        <v>126</v>
      </c>
      <c r="E163" s="69"/>
    </row>
    <row r="164" spans="1:5" s="83" customFormat="1" ht="16.5" customHeight="1">
      <c r="A164" s="23"/>
      <c r="B164" s="59"/>
      <c r="C164" s="55" t="s">
        <v>89</v>
      </c>
      <c r="D164" s="52" t="s">
        <v>90</v>
      </c>
      <c r="E164" s="69">
        <v>1000</v>
      </c>
    </row>
    <row r="165" spans="1:5" s="82" customFormat="1" ht="18" customHeight="1">
      <c r="A165" s="19"/>
      <c r="B165" s="44">
        <v>80195</v>
      </c>
      <c r="C165" s="45" t="s">
        <v>94</v>
      </c>
      <c r="D165" s="46"/>
      <c r="E165" s="47">
        <f>IF(SUM(E166:E167)&gt;0,SUM(E166:E167),"")</f>
      </c>
    </row>
    <row r="166" spans="1:5" s="83" customFormat="1" ht="26.25" customHeight="1">
      <c r="A166" s="23"/>
      <c r="B166" s="51"/>
      <c r="C166" s="55" t="s">
        <v>233</v>
      </c>
      <c r="D166" s="56" t="s">
        <v>234</v>
      </c>
      <c r="E166" s="68"/>
    </row>
    <row r="167" spans="1:5" s="83" customFormat="1" ht="28.5" customHeight="1" thickBot="1">
      <c r="A167" s="23"/>
      <c r="B167" s="51"/>
      <c r="C167" s="55" t="s">
        <v>230</v>
      </c>
      <c r="D167" s="56" t="s">
        <v>231</v>
      </c>
      <c r="E167" s="68"/>
    </row>
    <row r="168" spans="1:5" s="87" customFormat="1" ht="24" customHeight="1">
      <c r="A168" s="35">
        <v>851</v>
      </c>
      <c r="B168" s="28"/>
      <c r="C168" s="29" t="s">
        <v>235</v>
      </c>
      <c r="D168" s="30"/>
      <c r="E168" s="11">
        <f>IF(SUM(E169,E171)&gt;0,SUM(E169,E171),"")</f>
        <v>35500</v>
      </c>
    </row>
    <row r="169" spans="1:5" s="87" customFormat="1" ht="24" customHeight="1">
      <c r="A169" s="36"/>
      <c r="B169" s="397">
        <v>80154</v>
      </c>
      <c r="C169" s="395" t="s">
        <v>236</v>
      </c>
      <c r="D169" s="396"/>
      <c r="E169" s="47">
        <f>IF(SUM(E170)&gt;0,SUM(E170),"")</f>
        <v>3500</v>
      </c>
    </row>
    <row r="170" spans="1:5" s="87" customFormat="1" ht="51.75" customHeight="1">
      <c r="A170" s="36"/>
      <c r="B170" s="88"/>
      <c r="C170" s="55" t="s">
        <v>574</v>
      </c>
      <c r="D170" s="39" t="s">
        <v>575</v>
      </c>
      <c r="E170" s="17">
        <v>3500</v>
      </c>
    </row>
    <row r="171" spans="1:5" s="82" customFormat="1" ht="42.75" customHeight="1">
      <c r="A171" s="19"/>
      <c r="B171" s="44">
        <v>85156</v>
      </c>
      <c r="C171" s="45" t="s">
        <v>239</v>
      </c>
      <c r="D171" s="46"/>
      <c r="E171" s="47">
        <f>IF(SUM(E172:E174)&gt;0,SUM(E172:E174),"")</f>
        <v>32000</v>
      </c>
    </row>
    <row r="172" spans="1:5" s="83" customFormat="1" ht="63.75" customHeight="1">
      <c r="A172" s="23"/>
      <c r="B172" s="51"/>
      <c r="C172" s="18" t="s">
        <v>240</v>
      </c>
      <c r="D172" s="56" t="s">
        <v>92</v>
      </c>
      <c r="E172" s="68">
        <v>4000</v>
      </c>
    </row>
    <row r="173" spans="1:5" s="83" customFormat="1" ht="39.75" customHeight="1">
      <c r="A173" s="23"/>
      <c r="B173" s="51"/>
      <c r="C173" s="18" t="s">
        <v>149</v>
      </c>
      <c r="D173" s="56" t="s">
        <v>150</v>
      </c>
      <c r="E173" s="68"/>
    </row>
    <row r="174" spans="1:5" s="83" customFormat="1" ht="54" customHeight="1" thickBot="1">
      <c r="A174" s="89"/>
      <c r="B174" s="54"/>
      <c r="C174" s="90" t="s">
        <v>241</v>
      </c>
      <c r="D174" s="91" t="s">
        <v>92</v>
      </c>
      <c r="E174" s="92">
        <v>28000</v>
      </c>
    </row>
    <row r="175" spans="1:5" s="87" customFormat="1" ht="22.5" customHeight="1">
      <c r="A175" s="35">
        <v>852</v>
      </c>
      <c r="B175" s="28"/>
      <c r="C175" s="29" t="s">
        <v>242</v>
      </c>
      <c r="D175" s="30"/>
      <c r="E175" s="11">
        <f>IF(SUM(E176,E181,E188,E191,E194,E196,E198,E202,E207,E212,E217,E219,E221)&gt;0,SUM(E176,E181,E188,E191,E194,E196,E198,E202,E207,E212,E217,E219,E221),"")</f>
        <v>7692176</v>
      </c>
    </row>
    <row r="176" spans="1:5" s="82" customFormat="1" ht="24.75" customHeight="1">
      <c r="A176" s="19"/>
      <c r="B176" s="41">
        <v>85201</v>
      </c>
      <c r="C176" s="21" t="s">
        <v>243</v>
      </c>
      <c r="D176" s="22"/>
      <c r="E176" s="14">
        <f>IF(SUM(E177:E180)&gt;0,SUM(E177:E180),"")</f>
        <v>1389600</v>
      </c>
    </row>
    <row r="177" spans="1:5" s="83" customFormat="1" ht="12.75">
      <c r="A177" s="23"/>
      <c r="B177" s="51"/>
      <c r="C177" s="55" t="s">
        <v>244</v>
      </c>
      <c r="D177" s="56" t="s">
        <v>245</v>
      </c>
      <c r="E177" s="68">
        <v>16000</v>
      </c>
    </row>
    <row r="178" spans="1:5" s="83" customFormat="1" ht="14.25" customHeight="1">
      <c r="A178" s="23"/>
      <c r="B178" s="51"/>
      <c r="C178" s="55" t="s">
        <v>89</v>
      </c>
      <c r="D178" s="56" t="s">
        <v>90</v>
      </c>
      <c r="E178" s="68">
        <v>1600</v>
      </c>
    </row>
    <row r="179" spans="1:5" s="83" customFormat="1" ht="26.25" customHeight="1">
      <c r="A179" s="23"/>
      <c r="B179" s="51"/>
      <c r="C179" s="55" t="s">
        <v>230</v>
      </c>
      <c r="D179" s="56" t="s">
        <v>231</v>
      </c>
      <c r="E179" s="68">
        <v>1372000</v>
      </c>
    </row>
    <row r="180" spans="1:5" s="83" customFormat="1" ht="12.75">
      <c r="A180" s="23"/>
      <c r="B180" s="51"/>
      <c r="C180" s="55" t="s">
        <v>104</v>
      </c>
      <c r="D180" s="56" t="s">
        <v>105</v>
      </c>
      <c r="E180" s="68"/>
    </row>
    <row r="181" spans="1:5" s="82" customFormat="1" ht="18.75" customHeight="1">
      <c r="A181" s="19"/>
      <c r="B181" s="41">
        <v>85202</v>
      </c>
      <c r="C181" s="21" t="s">
        <v>246</v>
      </c>
      <c r="D181" s="22"/>
      <c r="E181" s="14">
        <f>IF(SUM(E182:E187)&gt;0,SUM(E182:E187),"")</f>
        <v>1945000</v>
      </c>
    </row>
    <row r="182" spans="1:5" s="83" customFormat="1" ht="14.25" customHeight="1">
      <c r="A182" s="23"/>
      <c r="B182" s="51"/>
      <c r="C182" s="55" t="s">
        <v>244</v>
      </c>
      <c r="D182" s="56" t="s">
        <v>245</v>
      </c>
      <c r="E182" s="68">
        <v>465400</v>
      </c>
    </row>
    <row r="183" spans="1:5" s="83" customFormat="1" ht="16.5" customHeight="1">
      <c r="A183" s="23"/>
      <c r="B183" s="51"/>
      <c r="C183" s="55" t="s">
        <v>125</v>
      </c>
      <c r="D183" s="56" t="s">
        <v>126</v>
      </c>
      <c r="E183" s="68">
        <v>300</v>
      </c>
    </row>
    <row r="184" spans="1:5" s="83" customFormat="1" ht="14.25" customHeight="1">
      <c r="A184" s="23"/>
      <c r="B184" s="51"/>
      <c r="C184" s="55" t="s">
        <v>89</v>
      </c>
      <c r="D184" s="56" t="s">
        <v>90</v>
      </c>
      <c r="E184" s="68">
        <v>3000</v>
      </c>
    </row>
    <row r="185" spans="1:5" s="83" customFormat="1" ht="14.25" customHeight="1">
      <c r="A185" s="23"/>
      <c r="B185" s="51"/>
      <c r="C185" s="55" t="s">
        <v>104</v>
      </c>
      <c r="D185" s="56" t="s">
        <v>105</v>
      </c>
      <c r="E185" s="68">
        <v>1300</v>
      </c>
    </row>
    <row r="186" spans="1:5" s="83" customFormat="1" ht="28.5" customHeight="1">
      <c r="A186" s="23"/>
      <c r="B186" s="51"/>
      <c r="C186" s="55" t="s">
        <v>230</v>
      </c>
      <c r="D186" s="56" t="s">
        <v>231</v>
      </c>
      <c r="E186" s="68">
        <v>1475000</v>
      </c>
    </row>
    <row r="187" spans="1:5" s="83" customFormat="1" ht="39.75" customHeight="1">
      <c r="A187" s="23"/>
      <c r="B187" s="51"/>
      <c r="C187" s="55" t="s">
        <v>248</v>
      </c>
      <c r="D187" s="56" t="s">
        <v>249</v>
      </c>
      <c r="E187" s="68">
        <v>0</v>
      </c>
    </row>
    <row r="188" spans="1:5" s="82" customFormat="1" ht="18" customHeight="1">
      <c r="A188" s="19"/>
      <c r="B188" s="41">
        <v>85203</v>
      </c>
      <c r="C188" s="21" t="s">
        <v>250</v>
      </c>
      <c r="D188" s="22"/>
      <c r="E188" s="14">
        <f>IF(SUM(E189:E190)&gt;0,SUM(E189:E190),"")</f>
        <v>252700</v>
      </c>
    </row>
    <row r="189" spans="1:5" s="83" customFormat="1" ht="14.25" customHeight="1">
      <c r="A189" s="23"/>
      <c r="B189" s="51"/>
      <c r="C189" s="55" t="s">
        <v>244</v>
      </c>
      <c r="D189" s="56" t="s">
        <v>245</v>
      </c>
      <c r="E189" s="68">
        <v>35700</v>
      </c>
    </row>
    <row r="190" spans="1:5" s="83" customFormat="1" ht="38.25" customHeight="1">
      <c r="A190" s="23"/>
      <c r="B190" s="51"/>
      <c r="C190" s="18" t="s">
        <v>149</v>
      </c>
      <c r="D190" s="56" t="s">
        <v>150</v>
      </c>
      <c r="E190" s="68">
        <v>217000</v>
      </c>
    </row>
    <row r="191" spans="1:5" s="82" customFormat="1" ht="18" customHeight="1">
      <c r="A191" s="19"/>
      <c r="B191" s="41">
        <v>85204</v>
      </c>
      <c r="C191" s="21" t="s">
        <v>251</v>
      </c>
      <c r="D191" s="22"/>
      <c r="E191" s="14">
        <f>IF(SUM(E192:E193)&gt;0,SUM(E192:E193),"")</f>
        <v>15760</v>
      </c>
    </row>
    <row r="192" spans="1:5" s="83" customFormat="1" ht="13.5" customHeight="1">
      <c r="A192" s="23"/>
      <c r="B192" s="51"/>
      <c r="C192" s="55" t="s">
        <v>244</v>
      </c>
      <c r="D192" s="56" t="s">
        <v>245</v>
      </c>
      <c r="E192" s="68">
        <v>2400</v>
      </c>
    </row>
    <row r="193" spans="1:5" s="83" customFormat="1" ht="39" customHeight="1">
      <c r="A193" s="23"/>
      <c r="B193" s="51"/>
      <c r="C193" s="55" t="s">
        <v>299</v>
      </c>
      <c r="D193" s="56" t="s">
        <v>238</v>
      </c>
      <c r="E193" s="68">
        <v>13360</v>
      </c>
    </row>
    <row r="194" spans="1:5" s="82" customFormat="1" ht="43.5" customHeight="1">
      <c r="A194" s="19"/>
      <c r="B194" s="41">
        <v>85213</v>
      </c>
      <c r="C194" s="21" t="s">
        <v>252</v>
      </c>
      <c r="D194" s="22"/>
      <c r="E194" s="14">
        <f>IF(SUM(E195:E195)&gt;0,SUM(E195:E195),"")</f>
        <v>111000</v>
      </c>
    </row>
    <row r="195" spans="1:5" s="83" customFormat="1" ht="38.25">
      <c r="A195" s="23"/>
      <c r="B195" s="59"/>
      <c r="C195" s="18" t="s">
        <v>149</v>
      </c>
      <c r="D195" s="56" t="s">
        <v>150</v>
      </c>
      <c r="E195" s="68">
        <v>111000</v>
      </c>
    </row>
    <row r="196" spans="1:5" s="97" customFormat="1" ht="30" customHeight="1">
      <c r="A196" s="93"/>
      <c r="B196" s="94">
        <v>85214</v>
      </c>
      <c r="C196" s="45" t="s">
        <v>253</v>
      </c>
      <c r="D196" s="95"/>
      <c r="E196" s="96">
        <f>IF(SUM(E197:E197)&gt;0,SUM(E197:E197),"")</f>
        <v>2396000</v>
      </c>
    </row>
    <row r="197" spans="1:5" s="83" customFormat="1" ht="38.25">
      <c r="A197" s="23"/>
      <c r="B197" s="51"/>
      <c r="C197" s="18" t="s">
        <v>149</v>
      </c>
      <c r="D197" s="56" t="s">
        <v>150</v>
      </c>
      <c r="E197" s="68">
        <v>2396000</v>
      </c>
    </row>
    <row r="198" spans="1:5" s="82" customFormat="1" ht="18" customHeight="1">
      <c r="A198" s="19"/>
      <c r="B198" s="41">
        <v>85215</v>
      </c>
      <c r="C198" s="21" t="s">
        <v>254</v>
      </c>
      <c r="D198" s="22"/>
      <c r="E198" s="96">
        <f>IF(SUM(E199:E201)&gt;0,SUM(E199:E201),"")</f>
      </c>
    </row>
    <row r="199" spans="1:5" s="82" customFormat="1" ht="15" customHeight="1">
      <c r="A199" s="19"/>
      <c r="B199" s="48"/>
      <c r="C199" s="55" t="s">
        <v>104</v>
      </c>
      <c r="D199" s="398" t="s">
        <v>105</v>
      </c>
      <c r="E199" s="98"/>
    </row>
    <row r="200" spans="1:5" s="83" customFormat="1" ht="30" customHeight="1">
      <c r="A200" s="23"/>
      <c r="B200" s="51"/>
      <c r="C200" s="55" t="s">
        <v>255</v>
      </c>
      <c r="D200" s="56" t="s">
        <v>234</v>
      </c>
      <c r="E200" s="68">
        <v>0</v>
      </c>
    </row>
    <row r="201" spans="1:5" s="83" customFormat="1" ht="11.25" customHeight="1">
      <c r="A201" s="23"/>
      <c r="B201" s="51"/>
      <c r="C201" s="55"/>
      <c r="D201" s="56"/>
      <c r="E201" s="68"/>
    </row>
    <row r="202" spans="1:5" s="82" customFormat="1" ht="23.25" customHeight="1">
      <c r="A202" s="19"/>
      <c r="B202" s="41">
        <v>85216</v>
      </c>
      <c r="C202" s="21" t="s">
        <v>256</v>
      </c>
      <c r="D202" s="22"/>
      <c r="E202" s="14">
        <f>IF(SUM(E203,E204,E206)&gt;0,SUM(E203,E204,E206),"")</f>
        <v>679000</v>
      </c>
    </row>
    <row r="203" spans="1:5" s="83" customFormat="1" ht="38.25">
      <c r="A203" s="23"/>
      <c r="B203" s="51"/>
      <c r="C203" s="18" t="s">
        <v>149</v>
      </c>
      <c r="D203" s="52" t="s">
        <v>150</v>
      </c>
      <c r="E203" s="99">
        <v>643000</v>
      </c>
    </row>
    <row r="204" spans="1:6" s="105" customFormat="1" ht="37.5" customHeight="1">
      <c r="A204" s="100"/>
      <c r="B204" s="101"/>
      <c r="C204" s="18" t="s">
        <v>91</v>
      </c>
      <c r="D204" s="102">
        <v>2110</v>
      </c>
      <c r="E204" s="103">
        <f>IF(SUM(E205:E205)&gt;0,SUM(E205:E205),"")</f>
        <v>36000</v>
      </c>
      <c r="F204" s="104"/>
    </row>
    <row r="205" spans="1:6" ht="12.75">
      <c r="A205" s="23"/>
      <c r="B205" s="106"/>
      <c r="C205" s="111" t="s">
        <v>257</v>
      </c>
      <c r="D205" s="108"/>
      <c r="E205" s="112">
        <v>36000</v>
      </c>
      <c r="F205" s="110"/>
    </row>
    <row r="206" spans="1:6" s="83" customFormat="1" ht="12.75">
      <c r="A206" s="23"/>
      <c r="B206" s="59"/>
      <c r="C206" s="32"/>
      <c r="D206" s="56"/>
      <c r="E206" s="68"/>
      <c r="F206" s="113"/>
    </row>
    <row r="207" spans="1:6" s="82" customFormat="1" ht="18" customHeight="1">
      <c r="A207" s="19"/>
      <c r="B207" s="41">
        <v>85219</v>
      </c>
      <c r="C207" s="21" t="s">
        <v>258</v>
      </c>
      <c r="D207" s="22"/>
      <c r="E207" s="14">
        <f>IF(SUM(E208:E211)&gt;0,SUM(E208:E211),"")</f>
        <v>738000</v>
      </c>
      <c r="F207" s="114"/>
    </row>
    <row r="208" spans="1:5" s="83" customFormat="1" ht="15" customHeight="1">
      <c r="A208" s="23"/>
      <c r="B208" s="51"/>
      <c r="C208" s="55" t="s">
        <v>244</v>
      </c>
      <c r="D208" s="56" t="s">
        <v>245</v>
      </c>
      <c r="E208" s="68">
        <v>54000</v>
      </c>
    </row>
    <row r="209" spans="1:5" s="83" customFormat="1" ht="12.75">
      <c r="A209" s="23"/>
      <c r="B209" s="51"/>
      <c r="C209" s="55" t="s">
        <v>89</v>
      </c>
      <c r="D209" s="56" t="s">
        <v>90</v>
      </c>
      <c r="E209" s="68">
        <v>6000</v>
      </c>
    </row>
    <row r="210" spans="1:5" s="83" customFormat="1" ht="12.75">
      <c r="A210" s="23"/>
      <c r="B210" s="51"/>
      <c r="C210" s="55" t="s">
        <v>104</v>
      </c>
      <c r="D210" s="56" t="s">
        <v>105</v>
      </c>
      <c r="E210" s="68">
        <v>0</v>
      </c>
    </row>
    <row r="211" spans="1:5" s="83" customFormat="1" ht="39" customHeight="1">
      <c r="A211" s="23"/>
      <c r="B211" s="59"/>
      <c r="C211" s="18" t="s">
        <v>149</v>
      </c>
      <c r="D211" s="56" t="s">
        <v>150</v>
      </c>
      <c r="E211" s="68">
        <v>678000</v>
      </c>
    </row>
    <row r="212" spans="1:5" s="82" customFormat="1" ht="21" customHeight="1">
      <c r="A212" s="19"/>
      <c r="B212" s="44">
        <v>85226</v>
      </c>
      <c r="C212" s="45" t="s">
        <v>259</v>
      </c>
      <c r="D212" s="46"/>
      <c r="E212" s="47">
        <f>IF(SUM(E213:E216)&gt;0,SUM(E213:E216),"")</f>
        <v>13963</v>
      </c>
    </row>
    <row r="213" spans="1:5" s="117" customFormat="1" ht="12.75">
      <c r="A213" s="115"/>
      <c r="B213" s="24"/>
      <c r="C213" s="32" t="s">
        <v>244</v>
      </c>
      <c r="D213" s="33" t="s">
        <v>245</v>
      </c>
      <c r="E213" s="116">
        <v>3600</v>
      </c>
    </row>
    <row r="214" spans="1:5" s="83" customFormat="1" ht="12.75">
      <c r="A214" s="23"/>
      <c r="B214" s="51"/>
      <c r="C214" s="55" t="s">
        <v>89</v>
      </c>
      <c r="D214" s="56" t="s">
        <v>90</v>
      </c>
      <c r="E214" s="68">
        <v>1000</v>
      </c>
    </row>
    <row r="215" spans="1:5" s="83" customFormat="1" ht="25.5" customHeight="1">
      <c r="A215" s="118"/>
      <c r="B215" s="59"/>
      <c r="C215" s="55" t="s">
        <v>247</v>
      </c>
      <c r="D215" s="56" t="s">
        <v>231</v>
      </c>
      <c r="E215" s="68"/>
    </row>
    <row r="216" spans="1:5" s="83" customFormat="1" ht="39" customHeight="1">
      <c r="A216" s="23"/>
      <c r="B216" s="70"/>
      <c r="C216" s="55" t="s">
        <v>237</v>
      </c>
      <c r="D216" s="52" t="s">
        <v>238</v>
      </c>
      <c r="E216" s="69">
        <v>9363</v>
      </c>
    </row>
    <row r="217" spans="1:5" s="82" customFormat="1" ht="21.75" customHeight="1">
      <c r="A217" s="19"/>
      <c r="B217" s="44">
        <v>85228</v>
      </c>
      <c r="C217" s="45" t="s">
        <v>260</v>
      </c>
      <c r="D217" s="46"/>
      <c r="E217" s="47">
        <f>IF(SUM(E218:E218)&gt;0,SUM(E218:E218),"")</f>
        <v>103000</v>
      </c>
    </row>
    <row r="218" spans="1:5" s="117" customFormat="1" ht="39" customHeight="1">
      <c r="A218" s="115"/>
      <c r="B218" s="42"/>
      <c r="C218" s="18" t="s">
        <v>149</v>
      </c>
      <c r="D218" s="33" t="s">
        <v>150</v>
      </c>
      <c r="E218" s="116">
        <v>103000</v>
      </c>
    </row>
    <row r="219" spans="1:5" s="117" customFormat="1" ht="20.25" customHeight="1">
      <c r="A219" s="115"/>
      <c r="B219" s="44">
        <v>85231</v>
      </c>
      <c r="C219" s="21" t="s">
        <v>261</v>
      </c>
      <c r="D219" s="119"/>
      <c r="E219" s="47">
        <f>IF(SUM(E220:E220)&gt;0,SUM(E220:E220),"")</f>
        <v>40000</v>
      </c>
    </row>
    <row r="220" spans="1:5" s="83" customFormat="1" ht="38.25" customHeight="1">
      <c r="A220" s="23"/>
      <c r="B220" s="51"/>
      <c r="C220" s="18" t="s">
        <v>91</v>
      </c>
      <c r="D220" s="56" t="s">
        <v>92</v>
      </c>
      <c r="E220" s="68">
        <v>40000</v>
      </c>
    </row>
    <row r="221" spans="1:5" s="82" customFormat="1" ht="21.75" customHeight="1">
      <c r="A221" s="19"/>
      <c r="B221" s="41">
        <v>85295</v>
      </c>
      <c r="C221" s="21" t="s">
        <v>94</v>
      </c>
      <c r="D221" s="22"/>
      <c r="E221" s="14">
        <f>IF(SUM(E222:E225)&gt;0,SUM(E222:E225),"")</f>
        <v>8153</v>
      </c>
    </row>
    <row r="222" spans="1:5" s="83" customFormat="1" ht="15" customHeight="1">
      <c r="A222" s="23"/>
      <c r="B222" s="51"/>
      <c r="C222" s="55" t="s">
        <v>244</v>
      </c>
      <c r="D222" s="56" t="s">
        <v>245</v>
      </c>
      <c r="E222" s="68">
        <v>7800</v>
      </c>
    </row>
    <row r="223" spans="1:5" s="83" customFormat="1" ht="15.75" customHeight="1">
      <c r="A223" s="23"/>
      <c r="B223" s="51"/>
      <c r="C223" s="55" t="s">
        <v>104</v>
      </c>
      <c r="D223" s="56" t="s">
        <v>105</v>
      </c>
      <c r="E223" s="68">
        <v>353</v>
      </c>
    </row>
    <row r="224" spans="1:5" s="83" customFormat="1" ht="30" customHeight="1">
      <c r="A224" s="23"/>
      <c r="B224" s="51"/>
      <c r="C224" s="55" t="s">
        <v>247</v>
      </c>
      <c r="D224" s="56" t="s">
        <v>231</v>
      </c>
      <c r="E224" s="68">
        <v>0</v>
      </c>
    </row>
    <row r="225" spans="1:5" s="83" customFormat="1" ht="42.75" customHeight="1" thickBot="1">
      <c r="A225" s="23"/>
      <c r="B225" s="51"/>
      <c r="C225" s="18" t="s">
        <v>262</v>
      </c>
      <c r="D225" s="56" t="s">
        <v>150</v>
      </c>
      <c r="E225" s="68">
        <v>0</v>
      </c>
    </row>
    <row r="226" spans="1:5" s="83" customFormat="1" ht="36.75" customHeight="1">
      <c r="A226" s="120">
        <v>853</v>
      </c>
      <c r="B226" s="121"/>
      <c r="C226" s="122" t="s">
        <v>263</v>
      </c>
      <c r="D226" s="123"/>
      <c r="E226" s="11">
        <f>IF(SUM(E227,E229)&gt;0,SUM(E227,E229),"")</f>
        <v>147000</v>
      </c>
    </row>
    <row r="227" spans="1:5" s="83" customFormat="1" ht="33" customHeight="1">
      <c r="A227" s="23"/>
      <c r="B227" s="345">
        <v>85321</v>
      </c>
      <c r="C227" s="45" t="s">
        <v>264</v>
      </c>
      <c r="D227" s="124"/>
      <c r="E227" s="67">
        <f>IF(SUM(E228)&gt;0,SUM(E228),"")</f>
        <v>147000</v>
      </c>
    </row>
    <row r="228" spans="1:5" s="83" customFormat="1" ht="38.25" customHeight="1">
      <c r="A228" s="23"/>
      <c r="B228" s="59"/>
      <c r="C228" s="18" t="s">
        <v>91</v>
      </c>
      <c r="D228" s="52" t="s">
        <v>92</v>
      </c>
      <c r="E228" s="69">
        <v>147000</v>
      </c>
    </row>
    <row r="229" spans="1:5" s="83" customFormat="1" ht="23.25" customHeight="1">
      <c r="A229" s="23"/>
      <c r="B229" s="345">
        <v>85395</v>
      </c>
      <c r="C229" s="21" t="s">
        <v>94</v>
      </c>
      <c r="D229" s="124"/>
      <c r="E229" s="14">
        <f>IF(SUM(E230:E232)&gt;0,SUM(E230:E232),"")</f>
      </c>
    </row>
    <row r="230" spans="1:5" s="83" customFormat="1" ht="27.75" customHeight="1">
      <c r="A230" s="23"/>
      <c r="B230" s="51"/>
      <c r="C230" s="55" t="s">
        <v>233</v>
      </c>
      <c r="D230" s="52" t="s">
        <v>234</v>
      </c>
      <c r="E230" s="69"/>
    </row>
    <row r="231" spans="1:5" s="83" customFormat="1" ht="25.5" customHeight="1">
      <c r="A231" s="23"/>
      <c r="B231" s="51"/>
      <c r="C231" s="55" t="s">
        <v>247</v>
      </c>
      <c r="D231" s="52" t="s">
        <v>231</v>
      </c>
      <c r="E231" s="69"/>
    </row>
    <row r="232" spans="1:5" s="83" customFormat="1" ht="39.75" customHeight="1" thickBot="1">
      <c r="A232" s="23"/>
      <c r="B232" s="51"/>
      <c r="C232" s="18" t="s">
        <v>262</v>
      </c>
      <c r="D232" s="52" t="s">
        <v>150</v>
      </c>
      <c r="E232" s="69"/>
    </row>
    <row r="233" spans="1:5" s="87" customFormat="1" ht="25.5" customHeight="1">
      <c r="A233" s="35">
        <v>854</v>
      </c>
      <c r="B233" s="28"/>
      <c r="C233" s="29" t="s">
        <v>265</v>
      </c>
      <c r="D233" s="30"/>
      <c r="E233" s="11">
        <f>IF(SUM(E234,E236,E238,E241,E243)&gt;0,SUM(E234,E236,E238,E241,E243),"")</f>
        <v>20176</v>
      </c>
    </row>
    <row r="234" spans="1:5" s="87" customFormat="1" ht="21.75" customHeight="1">
      <c r="A234" s="36"/>
      <c r="B234" s="44">
        <v>85401</v>
      </c>
      <c r="C234" s="45" t="s">
        <v>266</v>
      </c>
      <c r="D234" s="46"/>
      <c r="E234" s="47">
        <f>IF(SUM(E235:E235)&gt;0,SUM(E235:E235),"")</f>
        <v>200</v>
      </c>
    </row>
    <row r="235" spans="1:5" s="87" customFormat="1" ht="18" customHeight="1">
      <c r="A235" s="36"/>
      <c r="B235" s="394"/>
      <c r="C235" s="55" t="s">
        <v>89</v>
      </c>
      <c r="D235" s="129" t="s">
        <v>90</v>
      </c>
      <c r="E235" s="130">
        <v>200</v>
      </c>
    </row>
    <row r="236" spans="1:5" s="83" customFormat="1" ht="25.5" customHeight="1">
      <c r="A236" s="23"/>
      <c r="B236" s="345">
        <v>85406</v>
      </c>
      <c r="C236" s="346" t="s">
        <v>267</v>
      </c>
      <c r="D236" s="347"/>
      <c r="E236" s="47">
        <f>IF(SUM(E237:E237)&gt;0,SUM(E237:E237),"")</f>
        <v>600</v>
      </c>
    </row>
    <row r="237" spans="1:5" s="83" customFormat="1" ht="13.5" customHeight="1">
      <c r="A237" s="23"/>
      <c r="B237" s="51"/>
      <c r="C237" s="55" t="s">
        <v>89</v>
      </c>
      <c r="D237" s="56" t="s">
        <v>90</v>
      </c>
      <c r="E237" s="68">
        <v>600</v>
      </c>
    </row>
    <row r="238" spans="1:5" s="82" customFormat="1" ht="18" customHeight="1">
      <c r="A238" s="19"/>
      <c r="B238" s="41">
        <v>85410</v>
      </c>
      <c r="C238" s="21" t="s">
        <v>268</v>
      </c>
      <c r="D238" s="22"/>
      <c r="E238" s="14">
        <f>IF(SUM(E239:E240)&gt;0,SUM(E239:E240),"")</f>
        <v>19376</v>
      </c>
    </row>
    <row r="239" spans="1:5" s="83" customFormat="1" ht="51.75" customHeight="1">
      <c r="A239" s="23"/>
      <c r="B239" s="59"/>
      <c r="C239" s="55" t="s">
        <v>121</v>
      </c>
      <c r="D239" s="84" t="s">
        <v>122</v>
      </c>
      <c r="E239" s="77">
        <v>16676</v>
      </c>
    </row>
    <row r="240" spans="1:5" s="83" customFormat="1" ht="15" customHeight="1">
      <c r="A240" s="23"/>
      <c r="B240" s="70"/>
      <c r="C240" s="131" t="s">
        <v>89</v>
      </c>
      <c r="D240" s="52" t="s">
        <v>90</v>
      </c>
      <c r="E240" s="69">
        <v>2700</v>
      </c>
    </row>
    <row r="241" spans="1:5" s="82" customFormat="1" ht="21" customHeight="1">
      <c r="A241" s="19"/>
      <c r="B241" s="44">
        <v>85415</v>
      </c>
      <c r="C241" s="45" t="s">
        <v>269</v>
      </c>
      <c r="D241" s="46"/>
      <c r="E241" s="47">
        <f>IF(SUM(E242:E242)&gt;0,SUM(E242:E242),"")</f>
      </c>
    </row>
    <row r="242" spans="1:5" s="83" customFormat="1" ht="27" customHeight="1">
      <c r="A242" s="23"/>
      <c r="B242" s="59"/>
      <c r="C242" s="55" t="s">
        <v>247</v>
      </c>
      <c r="D242" s="56" t="s">
        <v>231</v>
      </c>
      <c r="E242" s="68">
        <v>0</v>
      </c>
    </row>
    <row r="243" spans="1:5" s="82" customFormat="1" ht="21" customHeight="1">
      <c r="A243" s="19"/>
      <c r="B243" s="44">
        <v>85495</v>
      </c>
      <c r="C243" s="45" t="s">
        <v>94</v>
      </c>
      <c r="D243" s="46"/>
      <c r="E243" s="47">
        <f>IF(SUM(E244:E245)&gt;0,SUM(E244:E245),"")</f>
      </c>
    </row>
    <row r="244" spans="1:5" s="83" customFormat="1" ht="26.25" customHeight="1">
      <c r="A244" s="23"/>
      <c r="B244" s="51"/>
      <c r="C244" s="55" t="s">
        <v>233</v>
      </c>
      <c r="D244" s="56" t="s">
        <v>234</v>
      </c>
      <c r="E244" s="68">
        <v>0</v>
      </c>
    </row>
    <row r="245" spans="1:5" s="83" customFormat="1" ht="27" customHeight="1" thickBot="1">
      <c r="A245" s="23"/>
      <c r="B245" s="51"/>
      <c r="C245" s="55" t="s">
        <v>247</v>
      </c>
      <c r="D245" s="56" t="s">
        <v>231</v>
      </c>
      <c r="E245" s="92">
        <v>0</v>
      </c>
    </row>
    <row r="246" spans="1:5" s="87" customFormat="1" ht="33" customHeight="1">
      <c r="A246" s="35">
        <v>900</v>
      </c>
      <c r="B246" s="28"/>
      <c r="C246" s="29" t="s">
        <v>270</v>
      </c>
      <c r="D246" s="30"/>
      <c r="E246" s="11">
        <f>IF(SUM(E247,E254,E258,E261,E264,E266)&gt;0,SUM(E247,E254,E258,E264,E261,E266),"")</f>
        <v>14262929</v>
      </c>
    </row>
    <row r="247" spans="1:5" s="82" customFormat="1" ht="24" customHeight="1">
      <c r="A247" s="19"/>
      <c r="B247" s="41">
        <v>90001</v>
      </c>
      <c r="C247" s="21" t="s">
        <v>271</v>
      </c>
      <c r="D247" s="22"/>
      <c r="E247" s="14">
        <f>IF(SUM(E248:E253)&gt;0,SUM(E248:E253),"")</f>
        <v>13004996</v>
      </c>
    </row>
    <row r="248" spans="1:5" s="83" customFormat="1" ht="54.75" customHeight="1">
      <c r="A248" s="23"/>
      <c r="B248" s="51"/>
      <c r="C248" s="55" t="s">
        <v>272</v>
      </c>
      <c r="D248" s="56" t="s">
        <v>115</v>
      </c>
      <c r="E248" s="68">
        <v>2981000</v>
      </c>
    </row>
    <row r="249" spans="1:5" s="83" customFormat="1" ht="24.75" customHeight="1">
      <c r="A249" s="23"/>
      <c r="B249" s="51"/>
      <c r="C249" s="55" t="s">
        <v>273</v>
      </c>
      <c r="D249" s="56" t="s">
        <v>115</v>
      </c>
      <c r="E249" s="68">
        <v>65270</v>
      </c>
    </row>
    <row r="250" spans="1:5" s="83" customFormat="1" ht="29.25" customHeight="1">
      <c r="A250" s="23"/>
      <c r="B250" s="59"/>
      <c r="C250" s="55" t="s">
        <v>274</v>
      </c>
      <c r="D250" s="56" t="s">
        <v>108</v>
      </c>
      <c r="E250" s="68">
        <v>6087000</v>
      </c>
    </row>
    <row r="251" spans="1:5" s="83" customFormat="1" ht="27" customHeight="1">
      <c r="A251" s="23"/>
      <c r="B251" s="59"/>
      <c r="C251" s="55" t="s">
        <v>275</v>
      </c>
      <c r="D251" s="52" t="s">
        <v>108</v>
      </c>
      <c r="E251" s="69">
        <v>772000</v>
      </c>
    </row>
    <row r="252" spans="1:5" s="83" customFormat="1" ht="38.25" customHeight="1">
      <c r="A252" s="23"/>
      <c r="B252" s="70"/>
      <c r="C252" s="55" t="s">
        <v>163</v>
      </c>
      <c r="D252" s="52" t="s">
        <v>276</v>
      </c>
      <c r="E252" s="69">
        <v>2209726</v>
      </c>
    </row>
    <row r="253" spans="1:5" s="83" customFormat="1" ht="28.5" customHeight="1">
      <c r="A253" s="23"/>
      <c r="B253" s="51"/>
      <c r="C253" s="131" t="s">
        <v>277</v>
      </c>
      <c r="D253" s="52" t="s">
        <v>278</v>
      </c>
      <c r="E253" s="69">
        <v>890000</v>
      </c>
    </row>
    <row r="254" spans="1:5" s="82" customFormat="1" ht="21" customHeight="1">
      <c r="A254" s="19"/>
      <c r="B254" s="44">
        <v>90002</v>
      </c>
      <c r="C254" s="45" t="s">
        <v>279</v>
      </c>
      <c r="D254" s="46"/>
      <c r="E254" s="47">
        <f>IF(SUM(E255:E257)&gt;0,SUM(E255:E257),"")</f>
        <v>392480</v>
      </c>
    </row>
    <row r="255" spans="1:5" s="83" customFormat="1" ht="12.75">
      <c r="A255" s="23"/>
      <c r="B255" s="51"/>
      <c r="C255" s="55" t="s">
        <v>244</v>
      </c>
      <c r="D255" s="56" t="s">
        <v>245</v>
      </c>
      <c r="E255" s="68">
        <v>312480</v>
      </c>
    </row>
    <row r="256" spans="1:5" s="83" customFormat="1" ht="39" customHeight="1">
      <c r="A256" s="23"/>
      <c r="B256" s="51"/>
      <c r="C256" s="55" t="s">
        <v>280</v>
      </c>
      <c r="D256" s="56" t="s">
        <v>281</v>
      </c>
      <c r="E256" s="68"/>
    </row>
    <row r="257" spans="1:5" s="83" customFormat="1" ht="39.75" customHeight="1">
      <c r="A257" s="23"/>
      <c r="B257" s="51"/>
      <c r="C257" s="55" t="s">
        <v>280</v>
      </c>
      <c r="D257" s="56" t="s">
        <v>281</v>
      </c>
      <c r="E257" s="68">
        <v>80000</v>
      </c>
    </row>
    <row r="258" spans="1:5" s="82" customFormat="1" ht="24" customHeight="1">
      <c r="A258" s="19"/>
      <c r="B258" s="41">
        <v>90004</v>
      </c>
      <c r="C258" s="21" t="s">
        <v>282</v>
      </c>
      <c r="D258" s="22"/>
      <c r="E258" s="14">
        <f>IF(SUM(E259:E260)&gt;0,SUM(E259:E260),"")</f>
        <v>362211</v>
      </c>
    </row>
    <row r="259" spans="1:5" s="83" customFormat="1" ht="27" customHeight="1">
      <c r="A259" s="23"/>
      <c r="B259" s="59"/>
      <c r="C259" s="55" t="s">
        <v>140</v>
      </c>
      <c r="D259" s="52" t="s">
        <v>141</v>
      </c>
      <c r="E259" s="116">
        <v>362211</v>
      </c>
    </row>
    <row r="260" spans="1:5" s="83" customFormat="1" ht="28.5" customHeight="1">
      <c r="A260" s="23"/>
      <c r="B260" s="70"/>
      <c r="C260" s="55" t="s">
        <v>140</v>
      </c>
      <c r="D260" s="52" t="s">
        <v>141</v>
      </c>
      <c r="E260" s="99"/>
    </row>
    <row r="261" spans="1:5" s="82" customFormat="1" ht="22.5" customHeight="1">
      <c r="A261" s="19"/>
      <c r="B261" s="44">
        <v>90015</v>
      </c>
      <c r="C261" s="45" t="s">
        <v>283</v>
      </c>
      <c r="D261" s="46"/>
      <c r="E261" s="47">
        <f>IF(SUM(E262:E263)&gt;0,SUM(E262:E263),"")</f>
        <v>401048</v>
      </c>
    </row>
    <row r="262" spans="1:5" s="83" customFormat="1" ht="39.75" customHeight="1">
      <c r="A262" s="23"/>
      <c r="B262" s="51"/>
      <c r="C262" s="18" t="s">
        <v>149</v>
      </c>
      <c r="D262" s="56" t="s">
        <v>150</v>
      </c>
      <c r="E262" s="68">
        <v>401048</v>
      </c>
    </row>
    <row r="263" spans="1:5" s="83" customFormat="1" ht="39" customHeight="1">
      <c r="A263" s="23"/>
      <c r="B263" s="59"/>
      <c r="C263" s="18" t="s">
        <v>284</v>
      </c>
      <c r="D263" s="56" t="s">
        <v>285</v>
      </c>
      <c r="E263" s="68"/>
    </row>
    <row r="264" spans="1:5" s="83" customFormat="1" ht="24.75" customHeight="1">
      <c r="A264" s="23"/>
      <c r="B264" s="345">
        <v>90020</v>
      </c>
      <c r="C264" s="346" t="s">
        <v>286</v>
      </c>
      <c r="D264" s="347"/>
      <c r="E264" s="14">
        <f>IF(SUM(E265:E265)&gt;0,SUM(E265:E265),"")</f>
        <v>6410</v>
      </c>
    </row>
    <row r="265" spans="1:5" s="83" customFormat="1" ht="16.5" customHeight="1">
      <c r="A265" s="23"/>
      <c r="B265" s="51"/>
      <c r="C265" s="18" t="s">
        <v>287</v>
      </c>
      <c r="D265" s="56" t="s">
        <v>288</v>
      </c>
      <c r="E265" s="68">
        <v>6410</v>
      </c>
    </row>
    <row r="266" spans="1:5" s="82" customFormat="1" ht="21.75" customHeight="1">
      <c r="A266" s="19"/>
      <c r="B266" s="41">
        <v>90095</v>
      </c>
      <c r="C266" s="21" t="s">
        <v>94</v>
      </c>
      <c r="D266" s="22"/>
      <c r="E266" s="14">
        <f>IF(SUM(E267:E269)&gt;0,SUM(E267:E269),"")</f>
        <v>95784</v>
      </c>
    </row>
    <row r="267" spans="1:5" s="83" customFormat="1" ht="17.25" customHeight="1">
      <c r="A267" s="23"/>
      <c r="B267" s="51"/>
      <c r="C267" s="55" t="s">
        <v>289</v>
      </c>
      <c r="D267" s="56" t="s">
        <v>290</v>
      </c>
      <c r="E267" s="68">
        <v>40068</v>
      </c>
    </row>
    <row r="268" spans="1:5" s="83" customFormat="1" ht="53.25" customHeight="1">
      <c r="A268" s="23"/>
      <c r="B268" s="51"/>
      <c r="C268" s="55" t="s">
        <v>121</v>
      </c>
      <c r="D268" s="56" t="s">
        <v>122</v>
      </c>
      <c r="E268" s="68">
        <v>35680</v>
      </c>
    </row>
    <row r="269" spans="1:5" s="83" customFormat="1" ht="39" customHeight="1" thickBot="1">
      <c r="A269" s="23"/>
      <c r="B269" s="51"/>
      <c r="C269" s="55" t="s">
        <v>163</v>
      </c>
      <c r="D269" s="56" t="s">
        <v>164</v>
      </c>
      <c r="E269" s="92">
        <v>20036</v>
      </c>
    </row>
    <row r="270" spans="1:5" s="87" customFormat="1" ht="26.25" customHeight="1">
      <c r="A270" s="35">
        <v>921</v>
      </c>
      <c r="B270" s="28"/>
      <c r="C270" s="29" t="s">
        <v>291</v>
      </c>
      <c r="D270" s="30"/>
      <c r="E270" s="11">
        <f>IF(SUM(E271,E273,E276,E278,E281,E284)&gt;0,SUM(E271,E273,E276,E278,E281,E284),"")</f>
        <v>49000</v>
      </c>
    </row>
    <row r="271" spans="1:5" s="82" customFormat="1" ht="20.25" customHeight="1">
      <c r="A271" s="19"/>
      <c r="B271" s="41">
        <v>92105</v>
      </c>
      <c r="C271" s="21" t="s">
        <v>292</v>
      </c>
      <c r="D271" s="22"/>
      <c r="E271" s="14">
        <f>IF(SUM(E272)&gt;0,SUM(E272),"")</f>
      </c>
    </row>
    <row r="272" spans="1:5" s="136" customFormat="1" ht="12.75">
      <c r="A272" s="133"/>
      <c r="B272" s="134"/>
      <c r="C272" s="32"/>
      <c r="D272" s="135"/>
      <c r="E272" s="34"/>
    </row>
    <row r="273" spans="1:5" s="82" customFormat="1" ht="21" customHeight="1">
      <c r="A273" s="19"/>
      <c r="B273" s="44">
        <v>92106</v>
      </c>
      <c r="C273" s="45" t="s">
        <v>293</v>
      </c>
      <c r="D273" s="46"/>
      <c r="E273" s="47">
        <f>IF(SUM(E274:E275)&gt;0,SUM(E274:E275),"")</f>
        <v>6000</v>
      </c>
    </row>
    <row r="274" spans="1:5" s="83" customFormat="1" ht="25.5">
      <c r="A274" s="23"/>
      <c r="B274" s="51"/>
      <c r="C274" s="55" t="s">
        <v>247</v>
      </c>
      <c r="D274" s="56" t="s">
        <v>231</v>
      </c>
      <c r="E274" s="68"/>
    </row>
    <row r="275" spans="1:5" s="83" customFormat="1" ht="39.75" customHeight="1">
      <c r="A275" s="23"/>
      <c r="B275" s="59"/>
      <c r="C275" s="55" t="s">
        <v>294</v>
      </c>
      <c r="D275" s="56" t="s">
        <v>295</v>
      </c>
      <c r="E275" s="68">
        <v>6000</v>
      </c>
    </row>
    <row r="276" spans="1:5" s="82" customFormat="1" ht="21.75" customHeight="1">
      <c r="A276" s="19"/>
      <c r="B276" s="44">
        <v>92108</v>
      </c>
      <c r="C276" s="45" t="s">
        <v>296</v>
      </c>
      <c r="D276" s="46"/>
      <c r="E276" s="47">
        <f>IF(SUM(E277:E277)&gt;0,SUM(E277:E277),"")</f>
      </c>
    </row>
    <row r="277" spans="1:5" s="83" customFormat="1" ht="27.75" customHeight="1">
      <c r="A277" s="23"/>
      <c r="B277" s="51"/>
      <c r="C277" s="55" t="s">
        <v>297</v>
      </c>
      <c r="D277" s="56" t="s">
        <v>231</v>
      </c>
      <c r="E277" s="68"/>
    </row>
    <row r="278" spans="1:5" s="82" customFormat="1" ht="20.25" customHeight="1">
      <c r="A278" s="19"/>
      <c r="B278" s="41">
        <v>92116</v>
      </c>
      <c r="C278" s="21" t="s">
        <v>298</v>
      </c>
      <c r="D278" s="22"/>
      <c r="E278" s="14">
        <f>IF(SUM(E279:E280)&gt;0,SUM(E279:E280),"")</f>
        <v>30000</v>
      </c>
    </row>
    <row r="279" spans="1:5" s="83" customFormat="1" ht="28.5" customHeight="1">
      <c r="A279" s="23"/>
      <c r="B279" s="51"/>
      <c r="C279" s="55" t="s">
        <v>247</v>
      </c>
      <c r="D279" s="56" t="s">
        <v>231</v>
      </c>
      <c r="E279" s="68"/>
    </row>
    <row r="280" spans="1:5" s="83" customFormat="1" ht="38.25" customHeight="1">
      <c r="A280" s="23"/>
      <c r="B280" s="51"/>
      <c r="C280" s="55" t="s">
        <v>299</v>
      </c>
      <c r="D280" s="56" t="s">
        <v>238</v>
      </c>
      <c r="E280" s="68">
        <v>30000</v>
      </c>
    </row>
    <row r="281" spans="1:5" s="82" customFormat="1" ht="19.5" customHeight="1">
      <c r="A281" s="19"/>
      <c r="B281" s="41">
        <v>92118</v>
      </c>
      <c r="C281" s="21" t="s">
        <v>300</v>
      </c>
      <c r="D281" s="22"/>
      <c r="E281" s="14">
        <f>IF(SUM(E282:E283)&gt;0,SUM(E282:E283),"")</f>
        <v>13000</v>
      </c>
    </row>
    <row r="282" spans="1:5" s="83" customFormat="1" ht="27" customHeight="1">
      <c r="A282" s="23"/>
      <c r="B282" s="51"/>
      <c r="C282" s="55" t="s">
        <v>297</v>
      </c>
      <c r="D282" s="56" t="s">
        <v>231</v>
      </c>
      <c r="E282" s="68"/>
    </row>
    <row r="283" spans="1:5" s="83" customFormat="1" ht="38.25" customHeight="1">
      <c r="A283" s="23"/>
      <c r="B283" s="59"/>
      <c r="C283" s="55" t="s">
        <v>294</v>
      </c>
      <c r="D283" s="56" t="s">
        <v>295</v>
      </c>
      <c r="E283" s="68">
        <v>13000</v>
      </c>
    </row>
    <row r="284" spans="1:5" s="83" customFormat="1" ht="20.25" customHeight="1">
      <c r="A284" s="23"/>
      <c r="B284" s="345">
        <v>92195</v>
      </c>
      <c r="C284" s="346" t="s">
        <v>94</v>
      </c>
      <c r="D284" s="347"/>
      <c r="E284" s="14">
        <f>IF(SUM(E285:E285)&gt;0,SUM(E285:E285),"")</f>
      </c>
    </row>
    <row r="285" spans="1:5" s="83" customFormat="1" ht="39" customHeight="1" thickBot="1">
      <c r="A285" s="23"/>
      <c r="B285" s="51"/>
      <c r="C285" s="137" t="s">
        <v>301</v>
      </c>
      <c r="D285" s="75" t="s">
        <v>302</v>
      </c>
      <c r="E285" s="76"/>
    </row>
    <row r="286" spans="1:5" s="83" customFormat="1" ht="26.25" customHeight="1" thickBot="1">
      <c r="A286" s="390">
        <v>926</v>
      </c>
      <c r="B286" s="391"/>
      <c r="C286" s="392" t="s">
        <v>303</v>
      </c>
      <c r="D286" s="393"/>
      <c r="E286" s="142">
        <f>IF(SUM(E287)&gt;0,SUM(E287),"")</f>
        <v>944400</v>
      </c>
    </row>
    <row r="287" spans="1:5" s="83" customFormat="1" ht="21" customHeight="1">
      <c r="A287" s="23"/>
      <c r="B287" s="350">
        <v>92695</v>
      </c>
      <c r="C287" s="351" t="s">
        <v>94</v>
      </c>
      <c r="D287" s="352"/>
      <c r="E287" s="14">
        <f>IF(SUM(E288:E289)&gt;0,SUM(E288:E289),"")</f>
        <v>944400</v>
      </c>
    </row>
    <row r="288" spans="1:5" s="83" customFormat="1" ht="38.25" customHeight="1">
      <c r="A288" s="23"/>
      <c r="B288" s="51"/>
      <c r="C288" s="55" t="s">
        <v>304</v>
      </c>
      <c r="D288" s="75" t="s">
        <v>115</v>
      </c>
      <c r="E288" s="76">
        <v>544400</v>
      </c>
    </row>
    <row r="289" spans="1:5" s="83" customFormat="1" ht="39" customHeight="1" thickBot="1">
      <c r="A289" s="23"/>
      <c r="B289" s="51"/>
      <c r="C289" s="55" t="s">
        <v>305</v>
      </c>
      <c r="D289" s="75" t="s">
        <v>115</v>
      </c>
      <c r="E289" s="76">
        <v>400000</v>
      </c>
    </row>
    <row r="290" spans="1:5" s="151" customFormat="1" ht="33" customHeight="1" thickBot="1">
      <c r="A290" s="146"/>
      <c r="B290" s="147"/>
      <c r="C290" s="148" t="s">
        <v>306</v>
      </c>
      <c r="D290" s="149"/>
      <c r="E290" s="150">
        <f>IF(SUM(E9,E15,E18,E27,E42,E53,E71,E79,E87,E115,E135,E168,E175,E226,E233,E246,E270,E286)&gt;0,SUM(E9,E15,E18,E27,E42,E53,E71,E79,E87,E115,E135,E168,E175,E226,E233,E246,E270,E286),"")</f>
        <v>134646055</v>
      </c>
    </row>
    <row r="291" spans="1:5" ht="12.75">
      <c r="A291" s="152"/>
      <c r="B291" s="152"/>
      <c r="C291" s="152"/>
      <c r="D291" s="152"/>
      <c r="E291" s="152"/>
    </row>
    <row r="292" s="83" customFormat="1" ht="12.75"/>
  </sheetData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8"/>
  <sheetViews>
    <sheetView workbookViewId="0" topLeftCell="A292">
      <selection activeCell="A205" sqref="A205"/>
    </sheetView>
  </sheetViews>
  <sheetFormatPr defaultColWidth="9.00390625" defaultRowHeight="12.75"/>
  <cols>
    <col min="1" max="1" width="7.125" style="0" customWidth="1"/>
    <col min="2" max="2" width="7.375" style="0" customWidth="1"/>
    <col min="3" max="3" width="52.875" style="0" customWidth="1"/>
    <col min="4" max="4" width="14.00390625" style="0" customWidth="1"/>
    <col min="5" max="5" width="20.625" style="0" customWidth="1"/>
    <col min="6" max="6" width="14.25390625" style="0" customWidth="1"/>
    <col min="7" max="7" width="14.375" style="0" customWidth="1"/>
    <col min="8" max="8" width="13.00390625" style="0" customWidth="1"/>
    <col min="9" max="9" width="18.625" style="0" customWidth="1"/>
    <col min="10" max="10" width="14.62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8">
      <c r="A3" s="1"/>
      <c r="B3" s="1"/>
      <c r="C3" s="154" t="s">
        <v>30</v>
      </c>
      <c r="D3" s="1"/>
      <c r="E3" s="1"/>
    </row>
    <row r="4" spans="1:5" ht="12.75">
      <c r="A4" s="1"/>
      <c r="B4" s="1"/>
      <c r="C4" s="1"/>
      <c r="D4" s="1"/>
      <c r="E4" s="1"/>
    </row>
    <row r="5" spans="1:5" ht="12" customHeight="1">
      <c r="A5" s="1"/>
      <c r="B5" s="1"/>
      <c r="C5" s="1"/>
      <c r="D5" s="1"/>
      <c r="E5" s="1"/>
    </row>
    <row r="6" spans="1:4" ht="13.5" thickBot="1">
      <c r="A6" s="1"/>
      <c r="B6" s="1"/>
      <c r="C6" s="1"/>
      <c r="D6" s="1"/>
    </row>
    <row r="7" spans="1:5" ht="39.75" customHeight="1" thickBot="1">
      <c r="A7" s="341" t="s">
        <v>80</v>
      </c>
      <c r="B7" s="342" t="s">
        <v>81</v>
      </c>
      <c r="C7" s="343" t="s">
        <v>82</v>
      </c>
      <c r="D7" s="344" t="s">
        <v>83</v>
      </c>
      <c r="E7" s="340" t="s">
        <v>84</v>
      </c>
    </row>
    <row r="8" spans="1:5" ht="14.25" customHeight="1" thickBot="1">
      <c r="A8" s="334">
        <v>1</v>
      </c>
      <c r="B8" s="158">
        <v>2</v>
      </c>
      <c r="C8" s="335">
        <v>3</v>
      </c>
      <c r="D8" s="336">
        <v>4</v>
      </c>
      <c r="E8" s="337">
        <v>5</v>
      </c>
    </row>
    <row r="9" spans="1:5" ht="22.5" customHeight="1">
      <c r="A9" s="7" t="s">
        <v>85</v>
      </c>
      <c r="B9" s="8"/>
      <c r="C9" s="9" t="s">
        <v>86</v>
      </c>
      <c r="D9" s="10"/>
      <c r="E9" s="11">
        <f>IF(SUM(E10,E13)&gt;0,SUM(E10,E13),"")</f>
      </c>
    </row>
    <row r="10" spans="1:5" ht="22.5" customHeight="1">
      <c r="A10" s="12"/>
      <c r="B10" s="338" t="s">
        <v>87</v>
      </c>
      <c r="C10" s="45" t="s">
        <v>88</v>
      </c>
      <c r="D10" s="339"/>
      <c r="E10" s="14">
        <f>IF(SUM(E11:E12)&gt;0,SUM(E11:E12),"")</f>
      </c>
    </row>
    <row r="11" spans="1:5" ht="15.75" customHeight="1">
      <c r="A11" s="12"/>
      <c r="B11" s="15"/>
      <c r="C11" s="333" t="s">
        <v>89</v>
      </c>
      <c r="D11" s="16" t="s">
        <v>90</v>
      </c>
      <c r="E11" s="17"/>
    </row>
    <row r="12" spans="1:5" ht="37.5" customHeight="1">
      <c r="A12" s="12"/>
      <c r="B12" s="15"/>
      <c r="C12" s="18" t="s">
        <v>91</v>
      </c>
      <c r="D12" s="16" t="s">
        <v>92</v>
      </c>
      <c r="E12" s="17"/>
    </row>
    <row r="13" spans="1:5" ht="18" customHeight="1">
      <c r="A13" s="19"/>
      <c r="B13" s="20" t="s">
        <v>93</v>
      </c>
      <c r="C13" s="21" t="s">
        <v>94</v>
      </c>
      <c r="D13" s="22"/>
      <c r="E13" s="14">
        <f>IF(SUM(E14:E14)&gt;0,SUM(E14:E14),"")</f>
      </c>
    </row>
    <row r="14" spans="1:5" ht="15" customHeight="1" thickBot="1">
      <c r="A14" s="23"/>
      <c r="B14" s="24"/>
      <c r="C14" s="25" t="s">
        <v>95</v>
      </c>
      <c r="D14" s="26" t="s">
        <v>96</v>
      </c>
      <c r="E14" s="27">
        <v>0</v>
      </c>
    </row>
    <row r="15" spans="1:5" ht="22.5" customHeight="1">
      <c r="A15" s="7" t="s">
        <v>97</v>
      </c>
      <c r="B15" s="28"/>
      <c r="C15" s="29" t="s">
        <v>98</v>
      </c>
      <c r="D15" s="30"/>
      <c r="E15" s="31">
        <f>IF(SUM(E16)&gt;0,SUM(E16),"")</f>
        <v>1000</v>
      </c>
    </row>
    <row r="16" spans="1:5" ht="18" customHeight="1">
      <c r="A16" s="19"/>
      <c r="B16" s="20" t="s">
        <v>99</v>
      </c>
      <c r="C16" s="21" t="s">
        <v>94</v>
      </c>
      <c r="D16" s="22"/>
      <c r="E16" s="14">
        <f>IF(SUM(E17:E17)&gt;0,SUM(E17:E17),"")</f>
        <v>1000</v>
      </c>
    </row>
    <row r="17" spans="1:5" ht="43.5" customHeight="1" thickBot="1">
      <c r="A17" s="23"/>
      <c r="B17" s="24"/>
      <c r="C17" s="32" t="s">
        <v>100</v>
      </c>
      <c r="D17" s="33" t="s">
        <v>101</v>
      </c>
      <c r="E17" s="34">
        <v>1000</v>
      </c>
    </row>
    <row r="18" spans="1:5" ht="22.5" customHeight="1">
      <c r="A18" s="35">
        <v>600</v>
      </c>
      <c r="B18" s="28"/>
      <c r="C18" s="29" t="s">
        <v>102</v>
      </c>
      <c r="D18" s="30"/>
      <c r="E18" s="11">
        <f>IF(SUM(E19,E21,E23)&gt;0,SUM(E19,E21,E23),"")</f>
        <v>1587500</v>
      </c>
    </row>
    <row r="19" spans="1:5" ht="22.5" customHeight="1">
      <c r="A19" s="36"/>
      <c r="B19" s="44">
        <v>60011</v>
      </c>
      <c r="C19" s="45" t="s">
        <v>103</v>
      </c>
      <c r="D19" s="46"/>
      <c r="E19" s="14">
        <f>IF(SUM(E20:E20)&gt;0,SUM(E20:E20),"")</f>
      </c>
    </row>
    <row r="20" spans="1:5" ht="22.5" customHeight="1">
      <c r="A20" s="36"/>
      <c r="B20" s="128"/>
      <c r="C20" s="333" t="s">
        <v>104</v>
      </c>
      <c r="D20" s="129" t="s">
        <v>105</v>
      </c>
      <c r="E20" s="130"/>
    </row>
    <row r="21" spans="1:5" ht="18" customHeight="1">
      <c r="A21" s="40"/>
      <c r="B21" s="41">
        <v>60014</v>
      </c>
      <c r="C21" s="21" t="s">
        <v>106</v>
      </c>
      <c r="D21" s="22"/>
      <c r="E21" s="14">
        <f>IF(SUM(E22:E22)&gt;0,SUM(E22:E22),"")</f>
        <v>1257000</v>
      </c>
    </row>
    <row r="22" spans="1:5" ht="27.75" customHeight="1">
      <c r="A22" s="23"/>
      <c r="B22" s="42"/>
      <c r="C22" s="32" t="s">
        <v>107</v>
      </c>
      <c r="D22" s="33" t="s">
        <v>108</v>
      </c>
      <c r="E22" s="34">
        <v>1257000</v>
      </c>
    </row>
    <row r="23" spans="1:5" ht="17.25" customHeight="1">
      <c r="A23" s="40"/>
      <c r="B23" s="44">
        <v>60016</v>
      </c>
      <c r="C23" s="45" t="s">
        <v>109</v>
      </c>
      <c r="D23" s="46"/>
      <c r="E23" s="47">
        <f>IF(SUM(E24:E26)&gt;0,SUM(E24:E26),"")</f>
        <v>330500</v>
      </c>
    </row>
    <row r="24" spans="1:5" ht="17.25" customHeight="1">
      <c r="A24" s="40"/>
      <c r="B24" s="48"/>
      <c r="C24" s="49" t="s">
        <v>110</v>
      </c>
      <c r="D24" s="129" t="s">
        <v>111</v>
      </c>
      <c r="E24" s="50"/>
    </row>
    <row r="25" spans="1:5" ht="24.75" customHeight="1">
      <c r="A25" s="23"/>
      <c r="B25" s="51"/>
      <c r="C25" s="49" t="s">
        <v>112</v>
      </c>
      <c r="D25" s="52" t="s">
        <v>113</v>
      </c>
      <c r="E25" s="53">
        <v>180500</v>
      </c>
    </row>
    <row r="26" spans="1:5" ht="28.5" customHeight="1" thickBot="1">
      <c r="A26" s="23"/>
      <c r="B26" s="54"/>
      <c r="C26" s="55" t="s">
        <v>114</v>
      </c>
      <c r="D26" s="52" t="s">
        <v>115</v>
      </c>
      <c r="E26" s="53">
        <v>150000</v>
      </c>
    </row>
    <row r="27" spans="1:5" ht="21.75" customHeight="1">
      <c r="A27" s="35">
        <v>700</v>
      </c>
      <c r="B27" s="8"/>
      <c r="C27" s="29" t="s">
        <v>116</v>
      </c>
      <c r="D27" s="30"/>
      <c r="E27" s="11">
        <f>IF(SUM(E28,E40)&gt;0,SUM(E28,E40),"")</f>
        <v>2071229</v>
      </c>
    </row>
    <row r="28" spans="1:5" ht="27" customHeight="1">
      <c r="A28" s="40"/>
      <c r="B28" s="41">
        <v>70005</v>
      </c>
      <c r="C28" s="21" t="s">
        <v>117</v>
      </c>
      <c r="D28" s="22"/>
      <c r="E28" s="14">
        <f>IF(SUM(E29:E39)&gt;0,SUM(E29:E39),"")</f>
        <v>2071229</v>
      </c>
    </row>
    <row r="29" spans="1:5" ht="29.25" customHeight="1">
      <c r="A29" s="23"/>
      <c r="B29" s="51"/>
      <c r="C29" s="32" t="s">
        <v>118</v>
      </c>
      <c r="D29" s="56" t="s">
        <v>119</v>
      </c>
      <c r="E29" s="57">
        <v>662286</v>
      </c>
    </row>
    <row r="30" spans="1:5" ht="38.25">
      <c r="A30" s="23"/>
      <c r="B30" s="51"/>
      <c r="C30" s="49" t="s">
        <v>120</v>
      </c>
      <c r="D30" s="52" t="s">
        <v>101</v>
      </c>
      <c r="E30" s="53">
        <v>50000</v>
      </c>
    </row>
    <row r="31" spans="1:5" ht="14.25" customHeight="1" hidden="1">
      <c r="A31" s="23"/>
      <c r="B31" s="51"/>
      <c r="C31" s="49" t="s">
        <v>110</v>
      </c>
      <c r="D31" s="52" t="s">
        <v>111</v>
      </c>
      <c r="E31" s="53"/>
    </row>
    <row r="32" spans="1:5" ht="24" customHeight="1">
      <c r="A32" s="23"/>
      <c r="B32" s="51"/>
      <c r="C32" s="55" t="s">
        <v>121</v>
      </c>
      <c r="D32" s="56" t="s">
        <v>122</v>
      </c>
      <c r="E32" s="57">
        <v>334343</v>
      </c>
    </row>
    <row r="33" spans="1:5" ht="38.25">
      <c r="A33" s="23"/>
      <c r="B33" s="51"/>
      <c r="C33" s="55" t="s">
        <v>123</v>
      </c>
      <c r="D33" s="56" t="s">
        <v>124</v>
      </c>
      <c r="E33" s="57">
        <v>50000</v>
      </c>
    </row>
    <row r="34" spans="1:5" ht="0.75" customHeight="1">
      <c r="A34" s="23"/>
      <c r="B34" s="51"/>
      <c r="C34" s="55" t="s">
        <v>125</v>
      </c>
      <c r="D34" s="56" t="s">
        <v>126</v>
      </c>
      <c r="E34" s="57">
        <v>750000</v>
      </c>
    </row>
    <row r="35" spans="1:5" ht="19.5" customHeight="1">
      <c r="A35" s="23"/>
      <c r="B35" s="51"/>
      <c r="C35" s="55" t="s">
        <v>127</v>
      </c>
      <c r="D35" s="56" t="s">
        <v>128</v>
      </c>
      <c r="E35" s="57">
        <v>20000</v>
      </c>
    </row>
    <row r="36" spans="1:5" ht="18" customHeight="1">
      <c r="A36" s="23"/>
      <c r="B36" s="51"/>
      <c r="C36" s="55" t="s">
        <v>129</v>
      </c>
      <c r="D36" s="56" t="s">
        <v>105</v>
      </c>
      <c r="E36" s="57"/>
    </row>
    <row r="37" spans="1:5" ht="41.25" customHeight="1">
      <c r="A37" s="23"/>
      <c r="B37" s="51"/>
      <c r="C37" s="18" t="s">
        <v>91</v>
      </c>
      <c r="D37" s="56" t="s">
        <v>92</v>
      </c>
      <c r="E37" s="57">
        <v>40000</v>
      </c>
    </row>
    <row r="38" spans="1:5" ht="38.25" customHeight="1">
      <c r="A38" s="23"/>
      <c r="B38" s="51"/>
      <c r="C38" s="55" t="s">
        <v>130</v>
      </c>
      <c r="D38" s="56" t="s">
        <v>131</v>
      </c>
      <c r="E38" s="57">
        <v>164600</v>
      </c>
    </row>
    <row r="39" spans="1:5" ht="29.25" customHeight="1">
      <c r="A39" s="23"/>
      <c r="B39" s="51"/>
      <c r="C39" s="55" t="s">
        <v>132</v>
      </c>
      <c r="D39" s="56" t="s">
        <v>133</v>
      </c>
      <c r="E39" s="57"/>
    </row>
    <row r="40" spans="1:5" ht="18" customHeight="1">
      <c r="A40" s="58"/>
      <c r="B40" s="41">
        <v>70095</v>
      </c>
      <c r="C40" s="21" t="s">
        <v>94</v>
      </c>
      <c r="D40" s="22"/>
      <c r="E40" s="14">
        <f>IF(SUM(E41:E41)&gt;0,SUM(E41:E41),"")</f>
      </c>
    </row>
    <row r="41" spans="1:5" ht="17.25" customHeight="1" thickBot="1">
      <c r="A41" s="23"/>
      <c r="B41" s="51"/>
      <c r="C41" s="55" t="s">
        <v>134</v>
      </c>
      <c r="D41" s="56" t="s">
        <v>113</v>
      </c>
      <c r="E41" s="57"/>
    </row>
    <row r="42" spans="1:5" ht="21.75" customHeight="1">
      <c r="A42" s="35">
        <v>710</v>
      </c>
      <c r="B42" s="28"/>
      <c r="C42" s="29" t="s">
        <v>135</v>
      </c>
      <c r="D42" s="30"/>
      <c r="E42" s="11">
        <f>IF(SUM(E43,E45,E50)&gt;0,SUM(E43,E45,E50),"")</f>
        <v>251000</v>
      </c>
    </row>
    <row r="43" spans="1:5" ht="24" customHeight="1">
      <c r="A43" s="40"/>
      <c r="B43" s="44">
        <v>71013</v>
      </c>
      <c r="C43" s="45" t="s">
        <v>136</v>
      </c>
      <c r="D43" s="46"/>
      <c r="E43" s="47">
        <f>IF(SUM(E44:E44)&gt;0,SUM(E44:E44),"")</f>
        <v>40000</v>
      </c>
    </row>
    <row r="44" spans="1:5" ht="39.75" customHeight="1">
      <c r="A44" s="23"/>
      <c r="B44" s="51"/>
      <c r="C44" s="18" t="s">
        <v>137</v>
      </c>
      <c r="D44" s="56" t="s">
        <v>92</v>
      </c>
      <c r="E44" s="57">
        <v>40000</v>
      </c>
    </row>
    <row r="45" spans="1:5" ht="27" customHeight="1">
      <c r="A45" s="40"/>
      <c r="B45" s="41">
        <v>71014</v>
      </c>
      <c r="C45" s="21" t="s">
        <v>138</v>
      </c>
      <c r="D45" s="22"/>
      <c r="E45" s="14">
        <f>IF(SUM(E46:E49)&gt;0,SUM(E46:E49),"")</f>
        <v>98000</v>
      </c>
    </row>
    <row r="46" spans="1:5" ht="41.25" customHeight="1">
      <c r="A46" s="23"/>
      <c r="B46" s="51"/>
      <c r="C46" s="18" t="s">
        <v>91</v>
      </c>
      <c r="D46" s="56" t="s">
        <v>92</v>
      </c>
      <c r="E46" s="57">
        <v>10000</v>
      </c>
    </row>
    <row r="47" spans="1:5" ht="30" customHeight="1">
      <c r="A47" s="23"/>
      <c r="B47" s="51"/>
      <c r="C47" s="55" t="s">
        <v>140</v>
      </c>
      <c r="D47" s="56" t="s">
        <v>141</v>
      </c>
      <c r="E47" s="57"/>
    </row>
    <row r="48" spans="1:5" ht="27.75" customHeight="1">
      <c r="A48" s="23"/>
      <c r="B48" s="59"/>
      <c r="C48" s="55" t="s">
        <v>140</v>
      </c>
      <c r="D48" s="56" t="s">
        <v>141</v>
      </c>
      <c r="E48" s="57">
        <v>88000</v>
      </c>
    </row>
    <row r="49" spans="1:5" ht="37.5" customHeight="1">
      <c r="A49" s="23"/>
      <c r="B49" s="51"/>
      <c r="C49" s="55" t="s">
        <v>142</v>
      </c>
      <c r="D49" s="56" t="s">
        <v>143</v>
      </c>
      <c r="E49" s="57"/>
    </row>
    <row r="50" spans="1:5" ht="18" customHeight="1">
      <c r="A50" s="40"/>
      <c r="B50" s="41">
        <v>71015</v>
      </c>
      <c r="C50" s="21" t="s">
        <v>144</v>
      </c>
      <c r="D50" s="22"/>
      <c r="E50" s="14">
        <f>IF(SUM(E51:E52)&gt;0,SUM(E51:E52),"")</f>
        <v>113000</v>
      </c>
    </row>
    <row r="51" spans="1:5" ht="39" customHeight="1">
      <c r="A51" s="23"/>
      <c r="B51" s="51"/>
      <c r="C51" s="18" t="s">
        <v>91</v>
      </c>
      <c r="D51" s="56" t="s">
        <v>92</v>
      </c>
      <c r="E51" s="57">
        <v>83000</v>
      </c>
    </row>
    <row r="52" spans="1:5" ht="40.5" customHeight="1" thickBot="1">
      <c r="A52" s="23"/>
      <c r="B52" s="51"/>
      <c r="C52" s="55" t="s">
        <v>145</v>
      </c>
      <c r="D52" s="56" t="s">
        <v>146</v>
      </c>
      <c r="E52" s="57">
        <v>30000</v>
      </c>
    </row>
    <row r="53" spans="1:5" ht="21" customHeight="1">
      <c r="A53" s="35">
        <v>750</v>
      </c>
      <c r="B53" s="28"/>
      <c r="C53" s="29" t="s">
        <v>147</v>
      </c>
      <c r="D53" s="30"/>
      <c r="E53" s="11">
        <f>IF(SUM(E54,E58,E60,E65,E67,E69)&gt;0,SUM(E54,E58,E60,E65,E67,E69),"")</f>
        <v>1863016</v>
      </c>
    </row>
    <row r="54" spans="1:5" s="60" customFormat="1" ht="18" customHeight="1">
      <c r="A54" s="19"/>
      <c r="B54" s="41">
        <v>75011</v>
      </c>
      <c r="C54" s="21" t="s">
        <v>148</v>
      </c>
      <c r="D54" s="22"/>
      <c r="E54" s="14">
        <f>IF(SUM(E55:E57)&gt;0,SUM(E55:E57),"")</f>
        <v>648000</v>
      </c>
    </row>
    <row r="55" spans="1:5" ht="38.25" customHeight="1">
      <c r="A55" s="23"/>
      <c r="B55" s="51"/>
      <c r="C55" s="18" t="s">
        <v>149</v>
      </c>
      <c r="D55" s="56" t="s">
        <v>150</v>
      </c>
      <c r="E55" s="57">
        <v>478000</v>
      </c>
    </row>
    <row r="56" spans="1:5" ht="38.25" customHeight="1">
      <c r="A56" s="23"/>
      <c r="B56" s="51"/>
      <c r="C56" s="18" t="s">
        <v>91</v>
      </c>
      <c r="D56" s="56" t="s">
        <v>92</v>
      </c>
      <c r="E56" s="57">
        <v>163000</v>
      </c>
    </row>
    <row r="57" spans="1:5" ht="39.75" customHeight="1">
      <c r="A57" s="23"/>
      <c r="B57" s="51"/>
      <c r="C57" s="55" t="s">
        <v>130</v>
      </c>
      <c r="D57" s="52" t="s">
        <v>131</v>
      </c>
      <c r="E57" s="53">
        <v>7000</v>
      </c>
    </row>
    <row r="58" spans="1:5" s="60" customFormat="1" ht="24" customHeight="1">
      <c r="A58" s="19"/>
      <c r="B58" s="44">
        <v>75020</v>
      </c>
      <c r="C58" s="45" t="s">
        <v>151</v>
      </c>
      <c r="D58" s="46"/>
      <c r="E58" s="47">
        <f>IF(SUM(E59:E59)&gt;0,SUM(E59:E59),"")</f>
        <v>940000</v>
      </c>
    </row>
    <row r="59" spans="1:5" ht="15" customHeight="1">
      <c r="A59" s="23"/>
      <c r="B59" s="51"/>
      <c r="C59" s="55" t="s">
        <v>152</v>
      </c>
      <c r="D59" s="56" t="s">
        <v>153</v>
      </c>
      <c r="E59" s="57">
        <v>940000</v>
      </c>
    </row>
    <row r="60" spans="1:5" s="60" customFormat="1" ht="27.75" customHeight="1">
      <c r="A60" s="19"/>
      <c r="B60" s="41">
        <v>75023</v>
      </c>
      <c r="C60" s="21" t="s">
        <v>154</v>
      </c>
      <c r="D60" s="22"/>
      <c r="E60" s="14">
        <f>IF(SUM(E61:E64)&gt;0,SUM(E61:E64),"")</f>
        <v>252016</v>
      </c>
    </row>
    <row r="61" spans="1:5" ht="15.75" customHeight="1">
      <c r="A61" s="23"/>
      <c r="B61" s="51"/>
      <c r="C61" s="55" t="s">
        <v>110</v>
      </c>
      <c r="D61" s="56" t="s">
        <v>111</v>
      </c>
      <c r="E61" s="57">
        <v>17000</v>
      </c>
    </row>
    <row r="62" spans="1:5" ht="54" customHeight="1">
      <c r="A62" s="23"/>
      <c r="B62" s="51"/>
      <c r="C62" s="55" t="s">
        <v>121</v>
      </c>
      <c r="D62" s="56" t="s">
        <v>122</v>
      </c>
      <c r="E62" s="57">
        <v>35016</v>
      </c>
    </row>
    <row r="63" spans="1:5" ht="13.5" customHeight="1">
      <c r="A63" s="23"/>
      <c r="B63" s="51"/>
      <c r="C63" s="55" t="s">
        <v>89</v>
      </c>
      <c r="D63" s="56" t="s">
        <v>90</v>
      </c>
      <c r="E63" s="57">
        <v>200000</v>
      </c>
    </row>
    <row r="64" spans="1:5" ht="13.5" customHeight="1">
      <c r="A64" s="23"/>
      <c r="B64" s="59"/>
      <c r="C64" s="55" t="s">
        <v>104</v>
      </c>
      <c r="D64" s="56" t="s">
        <v>105</v>
      </c>
      <c r="E64" s="57">
        <v>0</v>
      </c>
    </row>
    <row r="65" spans="1:5" s="60" customFormat="1" ht="18" customHeight="1">
      <c r="A65" s="19"/>
      <c r="B65" s="44">
        <v>75045</v>
      </c>
      <c r="C65" s="45" t="s">
        <v>155</v>
      </c>
      <c r="D65" s="46"/>
      <c r="E65" s="47">
        <f>IF(SUM(E66:E66)&gt;0,SUM(E66:E66),"")</f>
        <v>23000</v>
      </c>
    </row>
    <row r="66" spans="1:5" ht="39.75" customHeight="1">
      <c r="A66" s="23"/>
      <c r="B66" s="51"/>
      <c r="C66" s="18" t="s">
        <v>91</v>
      </c>
      <c r="D66" s="56" t="s">
        <v>92</v>
      </c>
      <c r="E66" s="57">
        <v>23000</v>
      </c>
    </row>
    <row r="67" spans="1:5" s="60" customFormat="1" ht="20.25" customHeight="1">
      <c r="A67" s="19"/>
      <c r="B67" s="41">
        <v>75054</v>
      </c>
      <c r="C67" s="21" t="s">
        <v>156</v>
      </c>
      <c r="D67" s="22"/>
      <c r="E67" s="14">
        <f>IF(SUM(E68:E68)&gt;0,SUM(E68:E68),"")</f>
      </c>
    </row>
    <row r="68" spans="1:5" ht="38.25" customHeight="1">
      <c r="A68" s="23"/>
      <c r="B68" s="51"/>
      <c r="C68" s="18" t="s">
        <v>149</v>
      </c>
      <c r="D68" s="56" t="s">
        <v>150</v>
      </c>
      <c r="E68" s="57">
        <v>0</v>
      </c>
    </row>
    <row r="69" spans="1:5" s="60" customFormat="1" ht="18" customHeight="1">
      <c r="A69" s="19"/>
      <c r="B69" s="41">
        <v>75095</v>
      </c>
      <c r="C69" s="21" t="s">
        <v>94</v>
      </c>
      <c r="D69" s="22"/>
      <c r="E69" s="14">
        <f>IF(SUM(E70:E70)&gt;0,SUM(E70:E70),"")</f>
      </c>
    </row>
    <row r="70" spans="1:5" ht="14.25" customHeight="1" thickBot="1">
      <c r="A70" s="23"/>
      <c r="B70" s="51"/>
      <c r="C70" s="55"/>
      <c r="D70" s="56"/>
      <c r="E70" s="57">
        <v>0</v>
      </c>
    </row>
    <row r="71" spans="1:5" s="61" customFormat="1" ht="32.25" customHeight="1" thickBot="1">
      <c r="A71" s="35">
        <v>751</v>
      </c>
      <c r="B71" s="28"/>
      <c r="C71" s="29" t="s">
        <v>157</v>
      </c>
      <c r="D71" s="30"/>
      <c r="E71" s="11">
        <f>IF(SUM(E72,E75,E77)&gt;0,SUM(E72,E75,E77),"")</f>
        <v>7869</v>
      </c>
    </row>
    <row r="72" spans="1:5" s="60" customFormat="1" ht="33.75" customHeight="1">
      <c r="A72" s="19"/>
      <c r="B72" s="41">
        <v>75101</v>
      </c>
      <c r="C72" s="21" t="s">
        <v>158</v>
      </c>
      <c r="D72" s="22"/>
      <c r="E72" s="62">
        <f>IF(SUM(E73,E74)&gt;0,SUM(E73,E74),"")</f>
        <v>7869</v>
      </c>
    </row>
    <row r="73" spans="1:5" s="60" customFormat="1" ht="37.5" customHeight="1">
      <c r="A73" s="19"/>
      <c r="B73" s="48"/>
      <c r="C73" s="18" t="s">
        <v>149</v>
      </c>
      <c r="D73" s="63" t="s">
        <v>150</v>
      </c>
      <c r="E73" s="17">
        <v>7869</v>
      </c>
    </row>
    <row r="74" spans="1:5" ht="15" customHeight="1">
      <c r="A74" s="23"/>
      <c r="B74" s="51"/>
      <c r="C74" s="18"/>
      <c r="D74" s="56"/>
      <c r="E74" s="57"/>
    </row>
    <row r="75" spans="1:5" ht="24" customHeight="1">
      <c r="A75" s="23"/>
      <c r="B75" s="64">
        <v>75108</v>
      </c>
      <c r="C75" s="65" t="s">
        <v>159</v>
      </c>
      <c r="D75" s="66"/>
      <c r="E75" s="67">
        <f>IF(SUM(E76)&gt;0,SUM(E76),"")</f>
      </c>
    </row>
    <row r="76" spans="1:5" ht="39.75" customHeight="1">
      <c r="A76" s="23"/>
      <c r="B76" s="51"/>
      <c r="C76" s="18" t="s">
        <v>149</v>
      </c>
      <c r="D76" s="56" t="s">
        <v>150</v>
      </c>
      <c r="E76" s="57"/>
    </row>
    <row r="77" spans="1:5" s="60" customFormat="1" ht="29.25" customHeight="1">
      <c r="A77" s="19"/>
      <c r="B77" s="41">
        <v>75110</v>
      </c>
      <c r="C77" s="21" t="s">
        <v>160</v>
      </c>
      <c r="D77" s="22"/>
      <c r="E77" s="67">
        <f>IF(SUM(E78)&gt;0,SUM(E78),"")</f>
      </c>
    </row>
    <row r="78" spans="1:5" ht="43.5" customHeight="1" thickBot="1">
      <c r="A78" s="23"/>
      <c r="B78" s="51"/>
      <c r="C78" s="18" t="s">
        <v>149</v>
      </c>
      <c r="D78" s="56" t="s">
        <v>150</v>
      </c>
      <c r="E78" s="57"/>
    </row>
    <row r="79" spans="1:5" s="61" customFormat="1" ht="30" customHeight="1">
      <c r="A79" s="35">
        <v>754</v>
      </c>
      <c r="B79" s="28"/>
      <c r="C79" s="29" t="s">
        <v>161</v>
      </c>
      <c r="D79" s="30"/>
      <c r="E79" s="11">
        <f>IF(SUM(E80,E85)&gt;0,SUM(E80,E85),"")</f>
        <v>3815000</v>
      </c>
    </row>
    <row r="80" spans="1:5" s="60" customFormat="1" ht="24" customHeight="1">
      <c r="A80" s="19"/>
      <c r="B80" s="41">
        <v>75411</v>
      </c>
      <c r="C80" s="21" t="s">
        <v>162</v>
      </c>
      <c r="D80" s="22"/>
      <c r="E80" s="47">
        <f>IF(SUM(E81:E84)&gt;0,SUM(E81:E84),"")</f>
        <v>3805000</v>
      </c>
    </row>
    <row r="81" spans="1:5" ht="41.25" customHeight="1">
      <c r="A81" s="23"/>
      <c r="B81" s="51"/>
      <c r="C81" s="18" t="s">
        <v>91</v>
      </c>
      <c r="D81" s="56" t="s">
        <v>92</v>
      </c>
      <c r="E81" s="68">
        <v>3505000</v>
      </c>
    </row>
    <row r="82" spans="1:5" ht="38.25" customHeight="1">
      <c r="A82" s="23"/>
      <c r="B82" s="51"/>
      <c r="C82" s="55" t="s">
        <v>145</v>
      </c>
      <c r="D82" s="56" t="s">
        <v>146</v>
      </c>
      <c r="E82" s="68">
        <v>300000</v>
      </c>
    </row>
    <row r="83" spans="1:5" ht="40.5" customHeight="1">
      <c r="A83" s="23"/>
      <c r="B83" s="51"/>
      <c r="C83" s="55" t="s">
        <v>163</v>
      </c>
      <c r="D83" s="56" t="s">
        <v>164</v>
      </c>
      <c r="E83" s="68"/>
    </row>
    <row r="84" spans="1:5" ht="39.75" customHeight="1">
      <c r="A84" s="23"/>
      <c r="B84" s="59"/>
      <c r="C84" s="55" t="s">
        <v>165</v>
      </c>
      <c r="D84" s="56" t="s">
        <v>166</v>
      </c>
      <c r="E84" s="68"/>
    </row>
    <row r="85" spans="1:5" s="60" customFormat="1" ht="21" customHeight="1">
      <c r="A85" s="19"/>
      <c r="B85" s="44">
        <v>75416</v>
      </c>
      <c r="C85" s="45" t="s">
        <v>167</v>
      </c>
      <c r="D85" s="46"/>
      <c r="E85" s="47">
        <f>IF(SUM(E86)&gt;0,SUM(E86),"")</f>
        <v>10000</v>
      </c>
    </row>
    <row r="86" spans="1:5" ht="17.25" customHeight="1" thickBot="1">
      <c r="A86" s="23"/>
      <c r="B86" s="51"/>
      <c r="C86" s="55" t="s">
        <v>168</v>
      </c>
      <c r="D86" s="56" t="s">
        <v>169</v>
      </c>
      <c r="E86" s="68">
        <v>10000</v>
      </c>
    </row>
    <row r="87" spans="1:5" s="61" customFormat="1" ht="59.25" customHeight="1">
      <c r="A87" s="35">
        <v>756</v>
      </c>
      <c r="B87" s="28"/>
      <c r="C87" s="29" t="s">
        <v>170</v>
      </c>
      <c r="D87" s="30"/>
      <c r="E87" s="11">
        <f>IF(SUM(E88,E91,E103,E107,E109,E112)&gt;0,SUM(E88,E91,E103,E107,E109,E112),"")</f>
        <v>43876244</v>
      </c>
    </row>
    <row r="88" spans="1:5" s="60" customFormat="1" ht="24.75" customHeight="1">
      <c r="A88" s="19"/>
      <c r="B88" s="41">
        <v>75601</v>
      </c>
      <c r="C88" s="21" t="s">
        <v>171</v>
      </c>
      <c r="D88" s="22"/>
      <c r="E88" s="14">
        <f>IF(SUM(E89:E90)&gt;0,SUM(E89:E90),"")</f>
        <v>555000</v>
      </c>
    </row>
    <row r="89" spans="1:5" ht="28.5" customHeight="1">
      <c r="A89" s="23"/>
      <c r="B89" s="51"/>
      <c r="C89" s="55" t="s">
        <v>172</v>
      </c>
      <c r="D89" s="56" t="s">
        <v>173</v>
      </c>
      <c r="E89" s="57">
        <v>550000</v>
      </c>
    </row>
    <row r="90" spans="1:5" ht="15.75" customHeight="1">
      <c r="A90" s="23"/>
      <c r="B90" s="51"/>
      <c r="C90" s="55" t="s">
        <v>174</v>
      </c>
      <c r="D90" s="56" t="s">
        <v>128</v>
      </c>
      <c r="E90" s="57">
        <v>5000</v>
      </c>
    </row>
    <row r="91" spans="1:5" s="60" customFormat="1" ht="49.5" customHeight="1">
      <c r="A91" s="19"/>
      <c r="B91" s="41">
        <v>75615</v>
      </c>
      <c r="C91" s="21" t="s">
        <v>175</v>
      </c>
      <c r="D91" s="22"/>
      <c r="E91" s="14">
        <f>IF(SUM(E92:E102)&gt;0,SUM(E92:E102),"")</f>
        <v>17745280</v>
      </c>
    </row>
    <row r="92" spans="1:5" ht="15.75" customHeight="1">
      <c r="A92" s="23"/>
      <c r="B92" s="51"/>
      <c r="C92" s="55" t="s">
        <v>177</v>
      </c>
      <c r="D92" s="56" t="s">
        <v>178</v>
      </c>
      <c r="E92" s="68">
        <v>14417405</v>
      </c>
    </row>
    <row r="93" spans="1:5" ht="15" customHeight="1">
      <c r="A93" s="23"/>
      <c r="B93" s="51"/>
      <c r="C93" s="55" t="s">
        <v>179</v>
      </c>
      <c r="D93" s="56" t="s">
        <v>180</v>
      </c>
      <c r="E93" s="68">
        <v>71000</v>
      </c>
    </row>
    <row r="94" spans="1:5" ht="15" customHeight="1">
      <c r="A94" s="23"/>
      <c r="B94" s="51"/>
      <c r="C94" s="55" t="s">
        <v>181</v>
      </c>
      <c r="D94" s="56" t="s">
        <v>182</v>
      </c>
      <c r="E94" s="68">
        <v>100</v>
      </c>
    </row>
    <row r="95" spans="1:5" ht="15" customHeight="1">
      <c r="A95" s="23"/>
      <c r="B95" s="51"/>
      <c r="C95" s="55" t="s">
        <v>183</v>
      </c>
      <c r="D95" s="56" t="s">
        <v>184</v>
      </c>
      <c r="E95" s="68">
        <v>1302775</v>
      </c>
    </row>
    <row r="96" spans="1:5" ht="15" customHeight="1">
      <c r="A96" s="23"/>
      <c r="B96" s="51"/>
      <c r="C96" s="55" t="s">
        <v>185</v>
      </c>
      <c r="D96" s="56" t="s">
        <v>186</v>
      </c>
      <c r="E96" s="68">
        <v>200000</v>
      </c>
    </row>
    <row r="97" spans="1:5" ht="15" customHeight="1">
      <c r="A97" s="23"/>
      <c r="B97" s="51"/>
      <c r="C97" s="55" t="s">
        <v>187</v>
      </c>
      <c r="D97" s="56" t="s">
        <v>188</v>
      </c>
      <c r="E97" s="68">
        <v>93000</v>
      </c>
    </row>
    <row r="98" spans="1:5" ht="15" customHeight="1">
      <c r="A98" s="23"/>
      <c r="B98" s="51"/>
      <c r="C98" s="55" t="s">
        <v>189</v>
      </c>
      <c r="D98" s="56" t="s">
        <v>190</v>
      </c>
      <c r="E98" s="68">
        <v>330000</v>
      </c>
    </row>
    <row r="99" spans="1:5" ht="16.5" customHeight="1">
      <c r="A99" s="23"/>
      <c r="B99" s="51"/>
      <c r="C99" s="55" t="s">
        <v>191</v>
      </c>
      <c r="D99" s="56" t="s">
        <v>192</v>
      </c>
      <c r="E99" s="68">
        <v>130000</v>
      </c>
    </row>
    <row r="100" spans="1:5" ht="14.25" customHeight="1">
      <c r="A100" s="23"/>
      <c r="B100" s="51"/>
      <c r="C100" s="55" t="s">
        <v>193</v>
      </c>
      <c r="D100" s="56" t="s">
        <v>194</v>
      </c>
      <c r="E100" s="68">
        <v>1200000</v>
      </c>
    </row>
    <row r="101" spans="1:5" ht="18" customHeight="1">
      <c r="A101" s="23"/>
      <c r="B101" s="59"/>
      <c r="C101" s="55" t="s">
        <v>174</v>
      </c>
      <c r="D101" s="56" t="s">
        <v>128</v>
      </c>
      <c r="E101" s="68">
        <v>1000</v>
      </c>
    </row>
    <row r="102" spans="1:5" ht="29.25" customHeight="1">
      <c r="A102" s="23"/>
      <c r="B102" s="51"/>
      <c r="C102" s="55" t="s">
        <v>140</v>
      </c>
      <c r="D102" s="52" t="s">
        <v>141</v>
      </c>
      <c r="E102" s="69"/>
    </row>
    <row r="103" spans="1:5" s="60" customFormat="1" ht="40.5" customHeight="1">
      <c r="A103" s="19"/>
      <c r="B103" s="44">
        <v>75618</v>
      </c>
      <c r="C103" s="45" t="s">
        <v>195</v>
      </c>
      <c r="D103" s="46"/>
      <c r="E103" s="47">
        <f>IF(SUM(E104:E106)&gt;0,SUM(E104:E106),"")</f>
        <v>1705000</v>
      </c>
    </row>
    <row r="104" spans="1:5" ht="14.25" customHeight="1">
      <c r="A104" s="23"/>
      <c r="B104" s="51"/>
      <c r="C104" s="55" t="s">
        <v>196</v>
      </c>
      <c r="D104" s="56" t="s">
        <v>197</v>
      </c>
      <c r="E104" s="68">
        <v>1100000</v>
      </c>
    </row>
    <row r="105" spans="1:5" ht="15.75" customHeight="1">
      <c r="A105" s="23"/>
      <c r="B105" s="51"/>
      <c r="C105" s="55" t="s">
        <v>127</v>
      </c>
      <c r="D105" s="56" t="s">
        <v>128</v>
      </c>
      <c r="E105" s="68">
        <v>5000</v>
      </c>
    </row>
    <row r="106" spans="1:5" ht="16.5" customHeight="1">
      <c r="A106" s="23"/>
      <c r="B106" s="51"/>
      <c r="C106" s="55" t="s">
        <v>198</v>
      </c>
      <c r="D106" s="56" t="s">
        <v>199</v>
      </c>
      <c r="E106" s="68">
        <v>600000</v>
      </c>
    </row>
    <row r="107" spans="1:5" s="60" customFormat="1" ht="18" customHeight="1">
      <c r="A107" s="19"/>
      <c r="B107" s="41">
        <v>75619</v>
      </c>
      <c r="C107" s="21" t="s">
        <v>200</v>
      </c>
      <c r="D107" s="22"/>
      <c r="E107" s="14">
        <f>IF(SUM(E108:E108)&gt;0,SUM(E108:E108),"")</f>
        <v>200000</v>
      </c>
    </row>
    <row r="108" spans="1:5" ht="17.25" customHeight="1">
      <c r="A108" s="23"/>
      <c r="B108" s="51"/>
      <c r="C108" s="55" t="s">
        <v>127</v>
      </c>
      <c r="D108" s="56" t="s">
        <v>128</v>
      </c>
      <c r="E108" s="68">
        <v>200000</v>
      </c>
    </row>
    <row r="109" spans="1:5" s="60" customFormat="1" ht="42" customHeight="1">
      <c r="A109" s="19"/>
      <c r="B109" s="41">
        <v>75621</v>
      </c>
      <c r="C109" s="21" t="s">
        <v>201</v>
      </c>
      <c r="D109" s="22"/>
      <c r="E109" s="14">
        <f>IF(SUM(E110:E111)&gt;0,SUM(E110:E111),"")</f>
        <v>19198637</v>
      </c>
    </row>
    <row r="110" spans="1:5" ht="17.25" customHeight="1">
      <c r="A110" s="23"/>
      <c r="B110" s="51"/>
      <c r="C110" s="55" t="s">
        <v>202</v>
      </c>
      <c r="D110" s="56" t="s">
        <v>203</v>
      </c>
      <c r="E110" s="68">
        <v>18548637</v>
      </c>
    </row>
    <row r="111" spans="1:5" ht="15" customHeight="1">
      <c r="A111" s="23"/>
      <c r="B111" s="51"/>
      <c r="C111" s="55" t="s">
        <v>204</v>
      </c>
      <c r="D111" s="56" t="s">
        <v>205</v>
      </c>
      <c r="E111" s="68">
        <v>650000</v>
      </c>
    </row>
    <row r="112" spans="1:5" s="60" customFormat="1" ht="40.5" customHeight="1">
      <c r="A112" s="19"/>
      <c r="B112" s="41">
        <v>75622</v>
      </c>
      <c r="C112" s="21" t="s">
        <v>206</v>
      </c>
      <c r="D112" s="22"/>
      <c r="E112" s="14">
        <f>IF(SUM(E113:E114)&gt;0,SUM(E113:E114),"")</f>
        <v>4472327</v>
      </c>
    </row>
    <row r="113" spans="1:5" ht="17.25" customHeight="1">
      <c r="A113" s="23"/>
      <c r="B113" s="51"/>
      <c r="C113" s="55" t="s">
        <v>202</v>
      </c>
      <c r="D113" s="56" t="s">
        <v>203</v>
      </c>
      <c r="E113" s="68">
        <v>4372327</v>
      </c>
    </row>
    <row r="114" spans="1:5" ht="15.75" customHeight="1" thickBot="1">
      <c r="A114" s="23"/>
      <c r="B114" s="51"/>
      <c r="C114" s="55" t="s">
        <v>204</v>
      </c>
      <c r="D114" s="52" t="s">
        <v>205</v>
      </c>
      <c r="E114" s="69">
        <v>100000</v>
      </c>
    </row>
    <row r="115" spans="1:5" s="61" customFormat="1" ht="21.75" customHeight="1">
      <c r="A115" s="35">
        <v>758</v>
      </c>
      <c r="B115" s="28"/>
      <c r="C115" s="29" t="s">
        <v>207</v>
      </c>
      <c r="D115" s="30"/>
      <c r="E115" s="11">
        <f>IF(SUM(E116,E119,E121,E123,E125,E127,E129,E135)&gt;0,SUM(E116,E119,E121,E123,E125,E127,E129,E135),"")</f>
        <v>57818524</v>
      </c>
    </row>
    <row r="116" spans="1:5" s="60" customFormat="1" ht="26.25" customHeight="1">
      <c r="A116" s="19"/>
      <c r="B116" s="41">
        <v>75801</v>
      </c>
      <c r="C116" s="21" t="s">
        <v>208</v>
      </c>
      <c r="D116" s="22"/>
      <c r="E116" s="14">
        <f>IF(SUM(E117:E118)&gt;0,SUM(E117:E118),"")</f>
        <v>53059721</v>
      </c>
    </row>
    <row r="117" spans="1:5" ht="17.25" customHeight="1">
      <c r="A117" s="23"/>
      <c r="B117" s="51"/>
      <c r="C117" s="55" t="s">
        <v>209</v>
      </c>
      <c r="D117" s="56" t="s">
        <v>210</v>
      </c>
      <c r="E117" s="68">
        <v>27074301</v>
      </c>
    </row>
    <row r="118" spans="1:5" ht="16.5" customHeight="1">
      <c r="A118" s="23"/>
      <c r="B118" s="51"/>
      <c r="C118" s="55" t="s">
        <v>211</v>
      </c>
      <c r="D118" s="56" t="s">
        <v>210</v>
      </c>
      <c r="E118" s="68">
        <v>25985420</v>
      </c>
    </row>
    <row r="119" spans="1:5" s="60" customFormat="1" ht="30.75" customHeight="1">
      <c r="A119" s="19"/>
      <c r="B119" s="41">
        <v>75802</v>
      </c>
      <c r="C119" s="21" t="s">
        <v>212</v>
      </c>
      <c r="D119" s="22"/>
      <c r="E119" s="14">
        <f>IF(SUM(E120)&gt;0,SUM(E120),"")</f>
      </c>
    </row>
    <row r="120" spans="1:5" ht="15.75" customHeight="1">
      <c r="A120" s="23"/>
      <c r="B120" s="51"/>
      <c r="C120" s="55" t="s">
        <v>213</v>
      </c>
      <c r="D120" s="56" t="s">
        <v>210</v>
      </c>
      <c r="E120" s="68"/>
    </row>
    <row r="121" spans="1:5" s="60" customFormat="1" ht="30" customHeight="1">
      <c r="A121" s="19"/>
      <c r="B121" s="41">
        <v>75803</v>
      </c>
      <c r="C121" s="21" t="s">
        <v>214</v>
      </c>
      <c r="D121" s="22"/>
      <c r="E121" s="14">
        <f>IF(SUM(E122)&gt;0,SUM(E122),"")</f>
        <v>567078</v>
      </c>
    </row>
    <row r="122" spans="1:5" ht="16.5" customHeight="1">
      <c r="A122" s="23"/>
      <c r="B122" s="51"/>
      <c r="C122" s="55" t="s">
        <v>213</v>
      </c>
      <c r="D122" s="56" t="s">
        <v>210</v>
      </c>
      <c r="E122" s="68">
        <v>567078</v>
      </c>
    </row>
    <row r="123" spans="1:5" s="60" customFormat="1" ht="32.25" customHeight="1">
      <c r="A123" s="19"/>
      <c r="B123" s="41">
        <v>75805</v>
      </c>
      <c r="C123" s="21" t="s">
        <v>215</v>
      </c>
      <c r="D123" s="22"/>
      <c r="E123" s="14">
        <f>IF(SUM(E124)&gt;0,SUM(E124),"")</f>
      </c>
    </row>
    <row r="124" spans="1:5" ht="22.5" customHeight="1">
      <c r="A124" s="23"/>
      <c r="B124" s="51"/>
      <c r="C124" s="55" t="s">
        <v>213</v>
      </c>
      <c r="D124" s="56" t="s">
        <v>210</v>
      </c>
      <c r="E124" s="68"/>
    </row>
    <row r="125" spans="1:5" s="60" customFormat="1" ht="27" customHeight="1">
      <c r="A125" s="19"/>
      <c r="B125" s="41">
        <v>75806</v>
      </c>
      <c r="C125" s="21" t="s">
        <v>216</v>
      </c>
      <c r="D125" s="22"/>
      <c r="E125" s="14">
        <f>IF(SUM(E126)&gt;0,SUM(E126),"")</f>
      </c>
    </row>
    <row r="126" spans="1:5" ht="15.75" customHeight="1">
      <c r="A126" s="23"/>
      <c r="B126" s="70"/>
      <c r="C126" s="55" t="s">
        <v>213</v>
      </c>
      <c r="D126" s="56" t="s">
        <v>210</v>
      </c>
      <c r="E126" s="68"/>
    </row>
    <row r="127" spans="1:5" ht="27.75" customHeight="1">
      <c r="A127" s="23"/>
      <c r="B127" s="64">
        <v>75807</v>
      </c>
      <c r="C127" s="65" t="s">
        <v>217</v>
      </c>
      <c r="D127" s="66"/>
      <c r="E127" s="14">
        <f>IF(SUM(E128)&gt;0,SUM(E128),"")</f>
        <v>4096278</v>
      </c>
    </row>
    <row r="128" spans="1:5" ht="15.75" customHeight="1">
      <c r="A128" s="23"/>
      <c r="B128" s="51"/>
      <c r="C128" s="55" t="s">
        <v>213</v>
      </c>
      <c r="D128" s="56" t="s">
        <v>210</v>
      </c>
      <c r="E128" s="68">
        <v>4096278</v>
      </c>
    </row>
    <row r="129" spans="1:5" s="60" customFormat="1" ht="16.5" customHeight="1">
      <c r="A129" s="19"/>
      <c r="B129" s="41">
        <v>75814</v>
      </c>
      <c r="C129" s="21" t="s">
        <v>218</v>
      </c>
      <c r="D129" s="22"/>
      <c r="E129" s="14">
        <f>IF(SUM(E130:E134)&gt;0,SUM(E130:E134),"")</f>
      </c>
    </row>
    <row r="130" spans="1:5" ht="27" customHeight="1">
      <c r="A130" s="23"/>
      <c r="B130" s="51"/>
      <c r="C130" s="55" t="s">
        <v>172</v>
      </c>
      <c r="D130" s="56" t="s">
        <v>173</v>
      </c>
      <c r="E130" s="68"/>
    </row>
    <row r="131" spans="1:5" ht="17.25" customHeight="1">
      <c r="A131" s="23"/>
      <c r="B131" s="51"/>
      <c r="C131" s="71" t="s">
        <v>185</v>
      </c>
      <c r="D131" s="72" t="s">
        <v>186</v>
      </c>
      <c r="E131" s="73"/>
    </row>
    <row r="132" spans="1:5" ht="19.5" customHeight="1">
      <c r="A132" s="23"/>
      <c r="B132" s="51"/>
      <c r="C132" s="71" t="s">
        <v>196</v>
      </c>
      <c r="D132" s="72" t="s">
        <v>197</v>
      </c>
      <c r="E132" s="73"/>
    </row>
    <row r="133" spans="1:5" ht="18.75" customHeight="1">
      <c r="A133" s="23"/>
      <c r="B133" s="51"/>
      <c r="C133" s="71" t="s">
        <v>193</v>
      </c>
      <c r="D133" s="72" t="s">
        <v>194</v>
      </c>
      <c r="E133" s="73"/>
    </row>
    <row r="134" spans="1:5" ht="15" customHeight="1">
      <c r="A134" s="23"/>
      <c r="B134" s="70"/>
      <c r="C134" s="55" t="s">
        <v>104</v>
      </c>
      <c r="D134" s="56" t="s">
        <v>105</v>
      </c>
      <c r="E134" s="68"/>
    </row>
    <row r="135" spans="1:5" ht="28.5" customHeight="1">
      <c r="A135" s="23"/>
      <c r="B135" s="74">
        <v>75832</v>
      </c>
      <c r="C135" s="65" t="s">
        <v>219</v>
      </c>
      <c r="D135" s="66"/>
      <c r="E135" s="14">
        <f>IF(SUM(E136:E136)&gt;0,SUM(E136:E136),"")</f>
        <v>95447</v>
      </c>
    </row>
    <row r="136" spans="1:5" ht="16.5" customHeight="1" thickBot="1">
      <c r="A136" s="23"/>
      <c r="B136" s="51"/>
      <c r="C136" s="55" t="s">
        <v>213</v>
      </c>
      <c r="D136" s="75" t="s">
        <v>210</v>
      </c>
      <c r="E136" s="76">
        <v>95447</v>
      </c>
    </row>
    <row r="137" spans="1:5" s="61" customFormat="1" ht="22.5" customHeight="1">
      <c r="A137" s="35">
        <v>801</v>
      </c>
      <c r="B137" s="28"/>
      <c r="C137" s="29" t="s">
        <v>220</v>
      </c>
      <c r="D137" s="30"/>
      <c r="E137" s="11">
        <f>IF(SUM(E138,E142,E144,E146,E148,E152,E155,E158,E161,E165,E170)&gt;0,SUM(E138,E142,E144,E146,E148,E152,E155,E158,E161,E165,E170),"")</f>
        <v>177117</v>
      </c>
    </row>
    <row r="138" spans="1:5" s="60" customFormat="1" ht="18" customHeight="1">
      <c r="A138" s="19"/>
      <c r="B138" s="41">
        <v>80101</v>
      </c>
      <c r="C138" s="21" t="s">
        <v>221</v>
      </c>
      <c r="D138" s="22"/>
      <c r="E138" s="14">
        <f>IF(SUM(E139:E141)&gt;0,SUM(E139:E141),"")</f>
        <v>43402</v>
      </c>
    </row>
    <row r="139" spans="1:5" ht="15" customHeight="1">
      <c r="A139" s="23"/>
      <c r="B139" s="51"/>
      <c r="C139" s="55" t="s">
        <v>89</v>
      </c>
      <c r="D139" s="56" t="s">
        <v>90</v>
      </c>
      <c r="E139" s="68">
        <v>11100</v>
      </c>
    </row>
    <row r="140" spans="1:5" ht="40.5" customHeight="1">
      <c r="A140" s="23"/>
      <c r="B140" s="51"/>
      <c r="C140" s="18" t="s">
        <v>149</v>
      </c>
      <c r="D140" s="56" t="s">
        <v>150</v>
      </c>
      <c r="E140" s="68"/>
    </row>
    <row r="141" spans="1:5" ht="51.75" customHeight="1">
      <c r="A141" s="23"/>
      <c r="B141" s="51"/>
      <c r="C141" s="55" t="s">
        <v>121</v>
      </c>
      <c r="D141" s="56" t="s">
        <v>122</v>
      </c>
      <c r="E141" s="77">
        <v>32302</v>
      </c>
    </row>
    <row r="142" spans="1:5" s="60" customFormat="1" ht="18" customHeight="1">
      <c r="A142" s="19"/>
      <c r="B142" s="41">
        <v>80102</v>
      </c>
      <c r="C142" s="21" t="s">
        <v>222</v>
      </c>
      <c r="D142" s="22"/>
      <c r="E142" s="14">
        <f>IF(SUM(E143:E143)&gt;0,SUM(E143:E143),"")</f>
        <v>1700</v>
      </c>
    </row>
    <row r="143" spans="1:5" ht="15" customHeight="1">
      <c r="A143" s="23"/>
      <c r="B143" s="59"/>
      <c r="C143" s="55" t="s">
        <v>89</v>
      </c>
      <c r="D143" s="56" t="s">
        <v>90</v>
      </c>
      <c r="E143" s="68">
        <v>1700</v>
      </c>
    </row>
    <row r="144" spans="1:5" ht="15" customHeight="1">
      <c r="A144" s="23"/>
      <c r="B144" s="64">
        <v>80104</v>
      </c>
      <c r="C144" s="65" t="s">
        <v>223</v>
      </c>
      <c r="D144" s="66"/>
      <c r="E144" s="14">
        <f>IF(SUM(E145:E145)&gt;0,SUM(E145:E145),"")</f>
        <v>1000</v>
      </c>
    </row>
    <row r="145" spans="1:5" ht="15" customHeight="1">
      <c r="A145" s="23"/>
      <c r="B145" s="59"/>
      <c r="C145" s="55" t="s">
        <v>89</v>
      </c>
      <c r="D145" s="56" t="s">
        <v>90</v>
      </c>
      <c r="E145" s="68">
        <v>1000</v>
      </c>
    </row>
    <row r="146" spans="1:5" ht="15" customHeight="1">
      <c r="A146" s="23"/>
      <c r="B146" s="64">
        <v>80105</v>
      </c>
      <c r="C146" s="65" t="s">
        <v>224</v>
      </c>
      <c r="D146" s="66"/>
      <c r="E146" s="14">
        <f>IF(SUM(E147:E147)&gt;0,SUM(E147:E147),"")</f>
      </c>
    </row>
    <row r="147" spans="1:5" ht="15" customHeight="1">
      <c r="A147" s="23"/>
      <c r="B147" s="51"/>
      <c r="C147" s="55"/>
      <c r="D147" s="56"/>
      <c r="E147" s="68"/>
    </row>
    <row r="148" spans="1:5" s="60" customFormat="1" ht="18" customHeight="1">
      <c r="A148" s="19"/>
      <c r="B148" s="41">
        <v>80110</v>
      </c>
      <c r="C148" s="21" t="s">
        <v>225</v>
      </c>
      <c r="D148" s="22"/>
      <c r="E148" s="14">
        <f>IF(SUM(E149:E151)&gt;0,SUM(E149:E151),"")</f>
        <v>54170</v>
      </c>
    </row>
    <row r="149" spans="1:5" s="60" customFormat="1" ht="51.75" customHeight="1">
      <c r="A149" s="19"/>
      <c r="B149" s="48"/>
      <c r="C149" s="55" t="s">
        <v>121</v>
      </c>
      <c r="D149" s="63" t="s">
        <v>122</v>
      </c>
      <c r="E149" s="78">
        <v>44930</v>
      </c>
    </row>
    <row r="150" spans="1:5" ht="18.75" customHeight="1">
      <c r="A150" s="23"/>
      <c r="B150" s="59"/>
      <c r="C150" s="55" t="s">
        <v>89</v>
      </c>
      <c r="D150" s="56" t="s">
        <v>90</v>
      </c>
      <c r="E150" s="68">
        <v>9240</v>
      </c>
    </row>
    <row r="151" spans="1:5" ht="14.25" customHeight="1">
      <c r="A151" s="23"/>
      <c r="B151" s="51"/>
      <c r="C151" s="55" t="s">
        <v>104</v>
      </c>
      <c r="D151" s="56" t="s">
        <v>105</v>
      </c>
      <c r="E151" s="68"/>
    </row>
    <row r="152" spans="1:5" ht="23.25" customHeight="1">
      <c r="A152" s="23"/>
      <c r="B152" s="64">
        <v>80114</v>
      </c>
      <c r="C152" s="65" t="s">
        <v>226</v>
      </c>
      <c r="D152" s="66"/>
      <c r="E152" s="14">
        <f>IF(SUM(E153:E154)&gt;0,SUM(E153:E154),"")</f>
      </c>
    </row>
    <row r="153" spans="1:5" ht="21" customHeight="1">
      <c r="A153" s="23"/>
      <c r="B153" s="79"/>
      <c r="C153" s="55" t="s">
        <v>89</v>
      </c>
      <c r="D153" s="80" t="s">
        <v>90</v>
      </c>
      <c r="E153" s="81"/>
    </row>
    <row r="154" spans="1:5" ht="15" customHeight="1">
      <c r="A154" s="23"/>
      <c r="B154" s="51"/>
      <c r="C154" s="55" t="s">
        <v>104</v>
      </c>
      <c r="D154" s="56" t="s">
        <v>105</v>
      </c>
      <c r="E154" s="68"/>
    </row>
    <row r="155" spans="1:5" s="82" customFormat="1" ht="18" customHeight="1">
      <c r="A155" s="19"/>
      <c r="B155" s="41">
        <v>80120</v>
      </c>
      <c r="C155" s="21" t="s">
        <v>227</v>
      </c>
      <c r="D155" s="22"/>
      <c r="E155" s="14">
        <f>IF(SUM(E156:E157)&gt;0,SUM(E156:E157),"")</f>
        <v>47373</v>
      </c>
    </row>
    <row r="156" spans="1:5" s="82" customFormat="1" ht="52.5" customHeight="1">
      <c r="A156" s="19"/>
      <c r="B156" s="48"/>
      <c r="C156" s="55" t="s">
        <v>121</v>
      </c>
      <c r="D156" s="63" t="s">
        <v>122</v>
      </c>
      <c r="E156" s="78">
        <v>39953</v>
      </c>
    </row>
    <row r="157" spans="1:5" s="83" customFormat="1" ht="15" customHeight="1">
      <c r="A157" s="23"/>
      <c r="B157" s="59"/>
      <c r="C157" s="55" t="s">
        <v>89</v>
      </c>
      <c r="D157" s="56" t="s">
        <v>90</v>
      </c>
      <c r="E157" s="68">
        <v>7420</v>
      </c>
    </row>
    <row r="158" spans="1:5" s="83" customFormat="1" ht="15" customHeight="1">
      <c r="A158" s="23"/>
      <c r="B158" s="64">
        <v>80123</v>
      </c>
      <c r="C158" s="65" t="s">
        <v>228</v>
      </c>
      <c r="D158" s="66"/>
      <c r="E158" s="14">
        <f>IF(SUM(E159:E160)&gt;0,SUM(E159:E160),"")</f>
        <v>6212</v>
      </c>
    </row>
    <row r="159" spans="1:5" s="83" customFormat="1" ht="51" customHeight="1">
      <c r="A159" s="23"/>
      <c r="B159" s="79"/>
      <c r="C159" s="55" t="s">
        <v>121</v>
      </c>
      <c r="D159" s="80" t="s">
        <v>122</v>
      </c>
      <c r="E159" s="78">
        <v>5212</v>
      </c>
    </row>
    <row r="160" spans="1:5" s="83" customFormat="1" ht="15" customHeight="1">
      <c r="A160" s="23"/>
      <c r="B160" s="51"/>
      <c r="C160" s="55" t="s">
        <v>89</v>
      </c>
      <c r="D160" s="56" t="s">
        <v>90</v>
      </c>
      <c r="E160" s="68">
        <v>1000</v>
      </c>
    </row>
    <row r="161" spans="1:5" s="82" customFormat="1" ht="18" customHeight="1">
      <c r="A161" s="19"/>
      <c r="B161" s="41">
        <v>80130</v>
      </c>
      <c r="C161" s="21" t="s">
        <v>229</v>
      </c>
      <c r="D161" s="22"/>
      <c r="E161" s="14">
        <f>IF(SUM(E162:E164)&gt;0,SUM(E162:E164),"")</f>
        <v>9000</v>
      </c>
    </row>
    <row r="162" spans="1:5" s="83" customFormat="1" ht="28.5" customHeight="1">
      <c r="A162" s="23"/>
      <c r="B162" s="51"/>
      <c r="C162" s="55" t="s">
        <v>230</v>
      </c>
      <c r="D162" s="56" t="s">
        <v>231</v>
      </c>
      <c r="E162" s="68"/>
    </row>
    <row r="163" spans="1:5" s="83" customFormat="1" ht="51" customHeight="1">
      <c r="A163" s="23"/>
      <c r="B163" s="51"/>
      <c r="C163" s="55" t="s">
        <v>121</v>
      </c>
      <c r="D163" s="84" t="s">
        <v>122</v>
      </c>
      <c r="E163" s="77"/>
    </row>
    <row r="164" spans="1:5" s="83" customFormat="1" ht="13.5" customHeight="1">
      <c r="A164" s="23"/>
      <c r="B164" s="59"/>
      <c r="C164" s="55" t="s">
        <v>89</v>
      </c>
      <c r="D164" s="56" t="s">
        <v>90</v>
      </c>
      <c r="E164" s="68">
        <v>9000</v>
      </c>
    </row>
    <row r="165" spans="1:5" s="82" customFormat="1" ht="36.75" customHeight="1">
      <c r="A165" s="19"/>
      <c r="B165" s="41">
        <v>80140</v>
      </c>
      <c r="C165" s="21" t="s">
        <v>232</v>
      </c>
      <c r="D165" s="22"/>
      <c r="E165" s="14">
        <f>IF(SUM(E166:E169)&gt;0,SUM(E166:E169),"")</f>
        <v>14260</v>
      </c>
    </row>
    <row r="166" spans="1:5" s="83" customFormat="1" ht="29.25" customHeight="1">
      <c r="A166" s="23"/>
      <c r="B166" s="59"/>
      <c r="C166" s="55" t="s">
        <v>230</v>
      </c>
      <c r="D166" s="56" t="s">
        <v>231</v>
      </c>
      <c r="E166" s="68"/>
    </row>
    <row r="167" spans="1:5" s="83" customFormat="1" ht="52.5" customHeight="1">
      <c r="A167" s="23"/>
      <c r="B167" s="51"/>
      <c r="C167" s="55" t="s">
        <v>121</v>
      </c>
      <c r="D167" s="85" t="s">
        <v>122</v>
      </c>
      <c r="E167" s="86">
        <v>13260</v>
      </c>
    </row>
    <row r="168" spans="1:5" s="83" customFormat="1" ht="20.25" customHeight="1">
      <c r="A168" s="23"/>
      <c r="B168" s="51"/>
      <c r="C168" s="55" t="s">
        <v>125</v>
      </c>
      <c r="D168" s="52" t="s">
        <v>126</v>
      </c>
      <c r="E168" s="69"/>
    </row>
    <row r="169" spans="1:5" s="83" customFormat="1" ht="16.5" customHeight="1">
      <c r="A169" s="23"/>
      <c r="B169" s="51"/>
      <c r="C169" s="55" t="s">
        <v>89</v>
      </c>
      <c r="D169" s="52" t="s">
        <v>90</v>
      </c>
      <c r="E169" s="69">
        <v>1000</v>
      </c>
    </row>
    <row r="170" spans="1:5" s="82" customFormat="1" ht="18" customHeight="1">
      <c r="A170" s="19"/>
      <c r="B170" s="44">
        <v>80195</v>
      </c>
      <c r="C170" s="45" t="s">
        <v>94</v>
      </c>
      <c r="D170" s="46"/>
      <c r="E170" s="47">
        <f>IF(SUM(E171:E172)&gt;0,SUM(E171:E172),"")</f>
      </c>
    </row>
    <row r="171" spans="1:5" s="83" customFormat="1" ht="26.25" customHeight="1">
      <c r="A171" s="23"/>
      <c r="B171" s="51"/>
      <c r="C171" s="55" t="s">
        <v>233</v>
      </c>
      <c r="D171" s="56" t="s">
        <v>234</v>
      </c>
      <c r="E171" s="68"/>
    </row>
    <row r="172" spans="1:5" s="83" customFormat="1" ht="28.5" customHeight="1" thickBot="1">
      <c r="A172" s="23"/>
      <c r="B172" s="51"/>
      <c r="C172" s="55" t="s">
        <v>230</v>
      </c>
      <c r="D172" s="56" t="s">
        <v>231</v>
      </c>
      <c r="E172" s="68"/>
    </row>
    <row r="173" spans="1:5" s="87" customFormat="1" ht="24" customHeight="1">
      <c r="A173" s="35">
        <v>851</v>
      </c>
      <c r="B173" s="28"/>
      <c r="C173" s="29" t="s">
        <v>235</v>
      </c>
      <c r="D173" s="30"/>
      <c r="E173" s="11">
        <f>IF(SUM(E174,E176)&gt;0,SUM(E174,E176),"")</f>
        <v>32000</v>
      </c>
    </row>
    <row r="174" spans="1:5" s="87" customFormat="1" ht="24" customHeight="1">
      <c r="A174" s="36"/>
      <c r="B174" s="37">
        <v>80154</v>
      </c>
      <c r="C174" s="13" t="s">
        <v>236</v>
      </c>
      <c r="D174" s="38"/>
      <c r="E174" s="47">
        <f>IF(SUM(E175)&gt;0,SUM(E175),"")</f>
      </c>
    </row>
    <row r="175" spans="1:5" s="87" customFormat="1" ht="39" customHeight="1">
      <c r="A175" s="36"/>
      <c r="B175" s="88"/>
      <c r="C175" s="55" t="s">
        <v>237</v>
      </c>
      <c r="D175" s="39" t="s">
        <v>238</v>
      </c>
      <c r="E175" s="17"/>
    </row>
    <row r="176" spans="1:5" s="82" customFormat="1" ht="54" customHeight="1">
      <c r="A176" s="19"/>
      <c r="B176" s="44">
        <v>85156</v>
      </c>
      <c r="C176" s="45" t="s">
        <v>239</v>
      </c>
      <c r="D176" s="46"/>
      <c r="E176" s="47">
        <f>IF(SUM(E177:E179)&gt;0,SUM(E177:E179),"")</f>
        <v>32000</v>
      </c>
    </row>
    <row r="177" spans="1:5" s="83" customFormat="1" ht="50.25" customHeight="1">
      <c r="A177" s="23"/>
      <c r="B177" s="51"/>
      <c r="C177" s="18" t="s">
        <v>240</v>
      </c>
      <c r="D177" s="56" t="s">
        <v>92</v>
      </c>
      <c r="E177" s="68">
        <v>4000</v>
      </c>
    </row>
    <row r="178" spans="1:5" s="83" customFormat="1" ht="39.75" customHeight="1">
      <c r="A178" s="23"/>
      <c r="B178" s="51"/>
      <c r="C178" s="18" t="s">
        <v>149</v>
      </c>
      <c r="D178" s="56" t="s">
        <v>150</v>
      </c>
      <c r="E178" s="68"/>
    </row>
    <row r="179" spans="1:5" s="83" customFormat="1" ht="54" customHeight="1" thickBot="1">
      <c r="A179" s="89"/>
      <c r="B179" s="54"/>
      <c r="C179" s="90" t="s">
        <v>241</v>
      </c>
      <c r="D179" s="91" t="s">
        <v>92</v>
      </c>
      <c r="E179" s="92">
        <v>28000</v>
      </c>
    </row>
    <row r="180" spans="1:5" s="87" customFormat="1" ht="22.5" customHeight="1">
      <c r="A180" s="35">
        <v>852</v>
      </c>
      <c r="B180" s="28"/>
      <c r="C180" s="29" t="s">
        <v>242</v>
      </c>
      <c r="D180" s="30"/>
      <c r="E180" s="11">
        <f>IF(SUM(E181,E186,E193,E196,E199,E201,E203,E207,E213,E218,E223,E225,E227)&gt;0,SUM(E181,E186,E193,E196,E199,E201,E203,E207,E213,E218,E223,E225,E227),"")</f>
        <v>7806463</v>
      </c>
    </row>
    <row r="181" spans="1:5" s="82" customFormat="1" ht="30.75" customHeight="1">
      <c r="A181" s="19"/>
      <c r="B181" s="41">
        <v>85201</v>
      </c>
      <c r="C181" s="21" t="s">
        <v>243</v>
      </c>
      <c r="D181" s="22"/>
      <c r="E181" s="14">
        <f>IF(SUM(E182:E185)&gt;0,SUM(E182:E185),"")</f>
        <v>1431600</v>
      </c>
    </row>
    <row r="182" spans="1:5" s="83" customFormat="1" ht="16.5" customHeight="1">
      <c r="A182" s="23"/>
      <c r="B182" s="51"/>
      <c r="C182" s="55" t="s">
        <v>244</v>
      </c>
      <c r="D182" s="56" t="s">
        <v>245</v>
      </c>
      <c r="E182" s="68">
        <v>16000</v>
      </c>
    </row>
    <row r="183" spans="1:5" s="83" customFormat="1" ht="14.25" customHeight="1">
      <c r="A183" s="23"/>
      <c r="B183" s="51"/>
      <c r="C183" s="55" t="s">
        <v>89</v>
      </c>
      <c r="D183" s="56" t="s">
        <v>90</v>
      </c>
      <c r="E183" s="68">
        <v>1600</v>
      </c>
    </row>
    <row r="184" spans="1:5" s="83" customFormat="1" ht="26.25" customHeight="1">
      <c r="A184" s="23"/>
      <c r="B184" s="51"/>
      <c r="C184" s="55" t="s">
        <v>230</v>
      </c>
      <c r="D184" s="56" t="s">
        <v>231</v>
      </c>
      <c r="E184" s="68">
        <v>1414000</v>
      </c>
    </row>
    <row r="185" spans="1:5" s="83" customFormat="1" ht="16.5" customHeight="1">
      <c r="A185" s="23"/>
      <c r="B185" s="51"/>
      <c r="C185" s="55" t="s">
        <v>104</v>
      </c>
      <c r="D185" s="56" t="s">
        <v>105</v>
      </c>
      <c r="E185" s="68"/>
    </row>
    <row r="186" spans="1:5" s="82" customFormat="1" ht="18.75" customHeight="1">
      <c r="A186" s="19"/>
      <c r="B186" s="41">
        <v>85202</v>
      </c>
      <c r="C186" s="21" t="s">
        <v>246</v>
      </c>
      <c r="D186" s="22"/>
      <c r="E186" s="14">
        <f>IF(SUM(E187:E192)&gt;0,SUM(E187:E192),"")</f>
        <v>2031000</v>
      </c>
    </row>
    <row r="187" spans="1:5" s="83" customFormat="1" ht="14.25" customHeight="1">
      <c r="A187" s="23"/>
      <c r="B187" s="51"/>
      <c r="C187" s="55" t="s">
        <v>244</v>
      </c>
      <c r="D187" s="56" t="s">
        <v>245</v>
      </c>
      <c r="E187" s="68">
        <v>465400</v>
      </c>
    </row>
    <row r="188" spans="1:5" s="83" customFormat="1" ht="16.5" customHeight="1">
      <c r="A188" s="23"/>
      <c r="B188" s="51"/>
      <c r="C188" s="55" t="s">
        <v>125</v>
      </c>
      <c r="D188" s="56" t="s">
        <v>126</v>
      </c>
      <c r="E188" s="68">
        <v>300</v>
      </c>
    </row>
    <row r="189" spans="1:5" s="83" customFormat="1" ht="14.25" customHeight="1">
      <c r="A189" s="23"/>
      <c r="B189" s="51"/>
      <c r="C189" s="55" t="s">
        <v>89</v>
      </c>
      <c r="D189" s="56" t="s">
        <v>90</v>
      </c>
      <c r="E189" s="68">
        <v>3000</v>
      </c>
    </row>
    <row r="190" spans="1:5" s="83" customFormat="1" ht="14.25" customHeight="1">
      <c r="A190" s="23"/>
      <c r="B190" s="51"/>
      <c r="C190" s="55" t="s">
        <v>104</v>
      </c>
      <c r="D190" s="56" t="s">
        <v>105</v>
      </c>
      <c r="E190" s="68">
        <v>1300</v>
      </c>
    </row>
    <row r="191" spans="1:5" s="83" customFormat="1" ht="27" customHeight="1">
      <c r="A191" s="23"/>
      <c r="B191" s="51"/>
      <c r="C191" s="55" t="s">
        <v>247</v>
      </c>
      <c r="D191" s="56" t="s">
        <v>231</v>
      </c>
      <c r="E191" s="68">
        <v>1561000</v>
      </c>
    </row>
    <row r="192" spans="1:5" s="83" customFormat="1" ht="39.75" customHeight="1">
      <c r="A192" s="23"/>
      <c r="B192" s="51"/>
      <c r="C192" s="55" t="s">
        <v>248</v>
      </c>
      <c r="D192" s="56" t="s">
        <v>249</v>
      </c>
      <c r="E192" s="68">
        <v>0</v>
      </c>
    </row>
    <row r="193" spans="1:5" s="82" customFormat="1" ht="18" customHeight="1">
      <c r="A193" s="19"/>
      <c r="B193" s="41">
        <v>85203</v>
      </c>
      <c r="C193" s="21" t="s">
        <v>250</v>
      </c>
      <c r="D193" s="22"/>
      <c r="E193" s="14">
        <f>IF(SUM(E194:E195)&gt;0,SUM(E194:E195),"")</f>
        <v>252700</v>
      </c>
    </row>
    <row r="194" spans="1:5" s="83" customFormat="1" ht="14.25" customHeight="1">
      <c r="A194" s="23"/>
      <c r="B194" s="51"/>
      <c r="C194" s="55" t="s">
        <v>244</v>
      </c>
      <c r="D194" s="56" t="s">
        <v>245</v>
      </c>
      <c r="E194" s="68">
        <v>35700</v>
      </c>
    </row>
    <row r="195" spans="1:5" s="83" customFormat="1" ht="38.25" customHeight="1">
      <c r="A195" s="23"/>
      <c r="B195" s="51"/>
      <c r="C195" s="18" t="s">
        <v>149</v>
      </c>
      <c r="D195" s="56" t="s">
        <v>150</v>
      </c>
      <c r="E195" s="68">
        <v>217000</v>
      </c>
    </row>
    <row r="196" spans="1:5" s="82" customFormat="1" ht="18" customHeight="1">
      <c r="A196" s="19"/>
      <c r="B196" s="41">
        <v>85204</v>
      </c>
      <c r="C196" s="21" t="s">
        <v>251</v>
      </c>
      <c r="D196" s="22"/>
      <c r="E196" s="14">
        <f>IF(SUM(E197:E198)&gt;0,SUM(E197:E198),"")</f>
        <v>2400</v>
      </c>
    </row>
    <row r="197" spans="1:5" s="83" customFormat="1" ht="13.5" customHeight="1">
      <c r="A197" s="23"/>
      <c r="B197" s="51"/>
      <c r="C197" s="55" t="s">
        <v>244</v>
      </c>
      <c r="D197" s="56" t="s">
        <v>245</v>
      </c>
      <c r="E197" s="68">
        <v>2400</v>
      </c>
    </row>
    <row r="198" spans="1:5" s="83" customFormat="1" ht="30" customHeight="1">
      <c r="A198" s="23"/>
      <c r="B198" s="51"/>
      <c r="C198" s="55" t="s">
        <v>247</v>
      </c>
      <c r="D198" s="56" t="s">
        <v>231</v>
      </c>
      <c r="E198" s="68">
        <v>0</v>
      </c>
    </row>
    <row r="199" spans="1:5" s="82" customFormat="1" ht="35.25" customHeight="1">
      <c r="A199" s="19"/>
      <c r="B199" s="41">
        <v>85213</v>
      </c>
      <c r="C199" s="21" t="s">
        <v>252</v>
      </c>
      <c r="D199" s="22"/>
      <c r="E199" s="14">
        <f>IF(SUM(E200:E200)&gt;0,SUM(E200:E200),"")</f>
        <v>111000</v>
      </c>
    </row>
    <row r="200" spans="1:5" s="83" customFormat="1" ht="38.25">
      <c r="A200" s="23"/>
      <c r="B200" s="59"/>
      <c r="C200" s="18" t="s">
        <v>149</v>
      </c>
      <c r="D200" s="56" t="s">
        <v>150</v>
      </c>
      <c r="E200" s="68">
        <v>111000</v>
      </c>
    </row>
    <row r="201" spans="1:5" s="97" customFormat="1" ht="34.5" customHeight="1">
      <c r="A201" s="93"/>
      <c r="B201" s="94">
        <v>85214</v>
      </c>
      <c r="C201" s="45" t="s">
        <v>253</v>
      </c>
      <c r="D201" s="95"/>
      <c r="E201" s="96">
        <f>IF(SUM(E202:E202)&gt;0,SUM(E202:E202),"")</f>
        <v>2396000</v>
      </c>
    </row>
    <row r="202" spans="1:5" s="83" customFormat="1" ht="38.25">
      <c r="A202" s="23"/>
      <c r="B202" s="51"/>
      <c r="C202" s="18" t="s">
        <v>149</v>
      </c>
      <c r="D202" s="56" t="s">
        <v>150</v>
      </c>
      <c r="E202" s="68">
        <v>2396000</v>
      </c>
    </row>
    <row r="203" spans="1:5" s="82" customFormat="1" ht="18" customHeight="1">
      <c r="A203" s="19"/>
      <c r="B203" s="41">
        <v>85215</v>
      </c>
      <c r="C203" s="21" t="s">
        <v>254</v>
      </c>
      <c r="D203" s="22"/>
      <c r="E203" s="96">
        <f>IF(SUM(E204:E206)&gt;0,SUM(E204:E206),"")</f>
      </c>
    </row>
    <row r="204" spans="1:5" s="82" customFormat="1" ht="15" customHeight="1">
      <c r="A204" s="19"/>
      <c r="B204" s="48"/>
      <c r="C204" s="55" t="s">
        <v>104</v>
      </c>
      <c r="D204" s="63" t="s">
        <v>105</v>
      </c>
      <c r="E204" s="98"/>
    </row>
    <row r="205" spans="1:5" s="83" customFormat="1" ht="30" customHeight="1">
      <c r="A205" s="23"/>
      <c r="B205" s="51"/>
      <c r="C205" s="55" t="s">
        <v>255</v>
      </c>
      <c r="D205" s="56" t="s">
        <v>234</v>
      </c>
      <c r="E205" s="68">
        <v>0</v>
      </c>
    </row>
    <row r="206" spans="1:5" s="83" customFormat="1" ht="11.25" customHeight="1">
      <c r="A206" s="23"/>
      <c r="B206" s="51"/>
      <c r="C206" s="55"/>
      <c r="D206" s="56"/>
      <c r="E206" s="68"/>
    </row>
    <row r="207" spans="1:5" s="82" customFormat="1" ht="23.25" customHeight="1">
      <c r="A207" s="19"/>
      <c r="B207" s="41">
        <v>85216</v>
      </c>
      <c r="C207" s="21" t="s">
        <v>256</v>
      </c>
      <c r="D207" s="22"/>
      <c r="E207" s="14">
        <f>IF(SUM(E208,E209,E212)&gt;0,SUM(E208,E209,E212),"")</f>
        <v>679000</v>
      </c>
    </row>
    <row r="208" spans="1:5" s="83" customFormat="1" ht="38.25">
      <c r="A208" s="23"/>
      <c r="B208" s="51"/>
      <c r="C208" s="18" t="s">
        <v>149</v>
      </c>
      <c r="D208" s="52" t="s">
        <v>150</v>
      </c>
      <c r="E208" s="99">
        <v>643000</v>
      </c>
    </row>
    <row r="209" spans="1:6" s="105" customFormat="1" ht="37.5" customHeight="1">
      <c r="A209" s="100"/>
      <c r="B209" s="101"/>
      <c r="C209" s="18" t="s">
        <v>91</v>
      </c>
      <c r="D209" s="102">
        <v>2110</v>
      </c>
      <c r="E209" s="103">
        <f>IF(SUM(E210:E211)&gt;0,SUM(E210:E211),"")</f>
        <v>36000</v>
      </c>
      <c r="F209" s="104"/>
    </row>
    <row r="210" spans="1:6" ht="12.75">
      <c r="A210" s="23"/>
      <c r="B210" s="106"/>
      <c r="C210" s="107"/>
      <c r="D210" s="108"/>
      <c r="E210" s="109"/>
      <c r="F210" s="110"/>
    </row>
    <row r="211" spans="1:6" ht="20.25" customHeight="1">
      <c r="A211" s="23"/>
      <c r="B211" s="106"/>
      <c r="C211" s="111" t="s">
        <v>257</v>
      </c>
      <c r="D211" s="108"/>
      <c r="E211" s="112">
        <v>36000</v>
      </c>
      <c r="F211" s="110"/>
    </row>
    <row r="212" spans="1:6" s="83" customFormat="1" ht="12.75">
      <c r="A212" s="23"/>
      <c r="B212" s="59"/>
      <c r="C212" s="32"/>
      <c r="D212" s="56"/>
      <c r="E212" s="68"/>
      <c r="F212" s="113"/>
    </row>
    <row r="213" spans="1:6" s="82" customFormat="1" ht="18" customHeight="1">
      <c r="A213" s="19"/>
      <c r="B213" s="41">
        <v>85219</v>
      </c>
      <c r="C213" s="21" t="s">
        <v>258</v>
      </c>
      <c r="D213" s="22"/>
      <c r="E213" s="14">
        <f>IF(SUM(E214:E217)&gt;0,SUM(E214:E217),"")</f>
        <v>738000</v>
      </c>
      <c r="F213" s="114"/>
    </row>
    <row r="214" spans="1:5" s="83" customFormat="1" ht="15" customHeight="1">
      <c r="A214" s="23"/>
      <c r="B214" s="51"/>
      <c r="C214" s="55" t="s">
        <v>244</v>
      </c>
      <c r="D214" s="56" t="s">
        <v>245</v>
      </c>
      <c r="E214" s="68">
        <v>54000</v>
      </c>
    </row>
    <row r="215" spans="1:5" s="83" customFormat="1" ht="16.5" customHeight="1">
      <c r="A215" s="23"/>
      <c r="B215" s="51"/>
      <c r="C215" s="55" t="s">
        <v>89</v>
      </c>
      <c r="D215" s="56" t="s">
        <v>90</v>
      </c>
      <c r="E215" s="68">
        <v>6000</v>
      </c>
    </row>
    <row r="216" spans="1:5" s="83" customFormat="1" ht="15" customHeight="1">
      <c r="A216" s="23"/>
      <c r="B216" s="51"/>
      <c r="C216" s="55" t="s">
        <v>104</v>
      </c>
      <c r="D216" s="56" t="s">
        <v>105</v>
      </c>
      <c r="E216" s="68">
        <v>0</v>
      </c>
    </row>
    <row r="217" spans="1:5" s="83" customFormat="1" ht="39" customHeight="1">
      <c r="A217" s="23"/>
      <c r="B217" s="59"/>
      <c r="C217" s="18" t="s">
        <v>149</v>
      </c>
      <c r="D217" s="56" t="s">
        <v>150</v>
      </c>
      <c r="E217" s="68">
        <v>678000</v>
      </c>
    </row>
    <row r="218" spans="1:5" s="82" customFormat="1" ht="21" customHeight="1">
      <c r="A218" s="19"/>
      <c r="B218" s="44">
        <v>85226</v>
      </c>
      <c r="C218" s="45" t="s">
        <v>259</v>
      </c>
      <c r="D218" s="46"/>
      <c r="E218" s="47">
        <f>IF(SUM(E219:E222)&gt;0,SUM(E219:E222),"")</f>
        <v>13963</v>
      </c>
    </row>
    <row r="219" spans="1:5" s="117" customFormat="1" ht="15.75" customHeight="1">
      <c r="A219" s="115"/>
      <c r="B219" s="24"/>
      <c r="C219" s="32" t="s">
        <v>244</v>
      </c>
      <c r="D219" s="33" t="s">
        <v>245</v>
      </c>
      <c r="E219" s="116">
        <v>3600</v>
      </c>
    </row>
    <row r="220" spans="1:5" s="83" customFormat="1" ht="17.25" customHeight="1">
      <c r="A220" s="23"/>
      <c r="B220" s="51"/>
      <c r="C220" s="55" t="s">
        <v>89</v>
      </c>
      <c r="D220" s="56" t="s">
        <v>90</v>
      </c>
      <c r="E220" s="68">
        <v>1000</v>
      </c>
    </row>
    <row r="221" spans="1:5" s="83" customFormat="1" ht="25.5" customHeight="1">
      <c r="A221" s="118"/>
      <c r="B221" s="59"/>
      <c r="C221" s="55" t="s">
        <v>247</v>
      </c>
      <c r="D221" s="56" t="s">
        <v>231</v>
      </c>
      <c r="E221" s="68"/>
    </row>
    <row r="222" spans="1:5" s="83" customFormat="1" ht="39" customHeight="1">
      <c r="A222" s="23"/>
      <c r="B222" s="70"/>
      <c r="C222" s="55" t="s">
        <v>237</v>
      </c>
      <c r="D222" s="52" t="s">
        <v>238</v>
      </c>
      <c r="E222" s="69">
        <v>9363</v>
      </c>
    </row>
    <row r="223" spans="1:5" s="82" customFormat="1" ht="30.75" customHeight="1">
      <c r="A223" s="19"/>
      <c r="B223" s="44">
        <v>85228</v>
      </c>
      <c r="C223" s="45" t="s">
        <v>260</v>
      </c>
      <c r="D223" s="46"/>
      <c r="E223" s="47">
        <f>IF(SUM(E224:E224)&gt;0,SUM(E224:E224),"")</f>
        <v>103000</v>
      </c>
    </row>
    <row r="224" spans="1:5" s="117" customFormat="1" ht="39" customHeight="1">
      <c r="A224" s="115"/>
      <c r="B224" s="42"/>
      <c r="C224" s="18" t="s">
        <v>149</v>
      </c>
      <c r="D224" s="33" t="s">
        <v>150</v>
      </c>
      <c r="E224" s="116">
        <v>103000</v>
      </c>
    </row>
    <row r="225" spans="1:5" s="117" customFormat="1" ht="23.25" customHeight="1">
      <c r="A225" s="115"/>
      <c r="B225" s="44">
        <v>85231</v>
      </c>
      <c r="C225" s="21" t="s">
        <v>261</v>
      </c>
      <c r="D225" s="119"/>
      <c r="E225" s="47">
        <f>IF(SUM(E226:E226)&gt;0,SUM(E226:E226),"")</f>
        <v>40000</v>
      </c>
    </row>
    <row r="226" spans="1:5" s="83" customFormat="1" ht="38.25" customHeight="1">
      <c r="A226" s="23"/>
      <c r="B226" s="51"/>
      <c r="C226" s="18" t="s">
        <v>91</v>
      </c>
      <c r="D226" s="56" t="s">
        <v>92</v>
      </c>
      <c r="E226" s="68">
        <v>40000</v>
      </c>
    </row>
    <row r="227" spans="1:5" s="82" customFormat="1" ht="21.75" customHeight="1">
      <c r="A227" s="19"/>
      <c r="B227" s="41">
        <v>85295</v>
      </c>
      <c r="C227" s="21" t="s">
        <v>94</v>
      </c>
      <c r="D227" s="22"/>
      <c r="E227" s="14">
        <f>IF(SUM(E228:E231)&gt;0,SUM(E228:E231),"")</f>
        <v>7800</v>
      </c>
    </row>
    <row r="228" spans="1:5" s="83" customFormat="1" ht="15" customHeight="1">
      <c r="A228" s="23"/>
      <c r="B228" s="51"/>
      <c r="C228" s="55" t="s">
        <v>244</v>
      </c>
      <c r="D228" s="56" t="s">
        <v>245</v>
      </c>
      <c r="E228" s="68">
        <v>7800</v>
      </c>
    </row>
    <row r="229" spans="1:5" s="83" customFormat="1" ht="27.75" customHeight="1">
      <c r="A229" s="23"/>
      <c r="B229" s="51"/>
      <c r="C229" s="55" t="s">
        <v>233</v>
      </c>
      <c r="D229" s="56" t="s">
        <v>234</v>
      </c>
      <c r="E229" s="68">
        <v>0</v>
      </c>
    </row>
    <row r="230" spans="1:5" s="83" customFormat="1" ht="30" customHeight="1">
      <c r="A230" s="23"/>
      <c r="B230" s="51"/>
      <c r="C230" s="55" t="s">
        <v>247</v>
      </c>
      <c r="D230" s="56" t="s">
        <v>231</v>
      </c>
      <c r="E230" s="68">
        <v>0</v>
      </c>
    </row>
    <row r="231" spans="1:5" s="83" customFormat="1" ht="42.75" customHeight="1" thickBot="1">
      <c r="A231" s="23"/>
      <c r="B231" s="51"/>
      <c r="C231" s="18" t="s">
        <v>262</v>
      </c>
      <c r="D231" s="56" t="s">
        <v>150</v>
      </c>
      <c r="E231" s="68">
        <v>0</v>
      </c>
    </row>
    <row r="232" spans="1:5" s="83" customFormat="1" ht="36.75" customHeight="1">
      <c r="A232" s="120">
        <v>853</v>
      </c>
      <c r="B232" s="121"/>
      <c r="C232" s="122" t="s">
        <v>263</v>
      </c>
      <c r="D232" s="123"/>
      <c r="E232" s="11">
        <f>IF(SUM(E233,E235)&gt;0,SUM(E233,E235),"")</f>
        <v>147000</v>
      </c>
    </row>
    <row r="233" spans="1:5" s="83" customFormat="1" ht="33" customHeight="1">
      <c r="A233" s="23"/>
      <c r="B233" s="64">
        <v>85321</v>
      </c>
      <c r="C233" s="45" t="s">
        <v>264</v>
      </c>
      <c r="D233" s="124"/>
      <c r="E233" s="67">
        <f>IF(SUM(E234)&gt;0,SUM(E234),"")</f>
        <v>147000</v>
      </c>
    </row>
    <row r="234" spans="1:5" s="83" customFormat="1" ht="38.25" customHeight="1">
      <c r="A234" s="23"/>
      <c r="B234" s="51"/>
      <c r="C234" s="18" t="s">
        <v>91</v>
      </c>
      <c r="D234" s="52" t="s">
        <v>92</v>
      </c>
      <c r="E234" s="69">
        <v>147000</v>
      </c>
    </row>
    <row r="235" spans="1:5" s="83" customFormat="1" ht="23.25" customHeight="1">
      <c r="A235" s="23"/>
      <c r="B235" s="64">
        <v>85395</v>
      </c>
      <c r="C235" s="21" t="s">
        <v>94</v>
      </c>
      <c r="D235" s="124"/>
      <c r="E235" s="14">
        <f>IF(SUM(E236:E239)&gt;0,SUM(E236:E239),"")</f>
      </c>
    </row>
    <row r="236" spans="1:5" s="83" customFormat="1" ht="15" customHeight="1">
      <c r="A236" s="23"/>
      <c r="B236" s="51"/>
      <c r="C236" s="55" t="s">
        <v>244</v>
      </c>
      <c r="D236" s="52" t="s">
        <v>245</v>
      </c>
      <c r="E236" s="69"/>
    </row>
    <row r="237" spans="1:5" s="83" customFormat="1" ht="27.75" customHeight="1">
      <c r="A237" s="23"/>
      <c r="B237" s="51"/>
      <c r="C237" s="55" t="s">
        <v>233</v>
      </c>
      <c r="D237" s="52" t="s">
        <v>234</v>
      </c>
      <c r="E237" s="69"/>
    </row>
    <row r="238" spans="1:5" s="83" customFormat="1" ht="25.5" customHeight="1">
      <c r="A238" s="23"/>
      <c r="B238" s="51"/>
      <c r="C238" s="55" t="s">
        <v>247</v>
      </c>
      <c r="D238" s="52" t="s">
        <v>231</v>
      </c>
      <c r="E238" s="69"/>
    </row>
    <row r="239" spans="1:5" s="83" customFormat="1" ht="39.75" customHeight="1" thickBot="1">
      <c r="A239" s="23"/>
      <c r="B239" s="51"/>
      <c r="C239" s="18" t="s">
        <v>262</v>
      </c>
      <c r="D239" s="52" t="s">
        <v>150</v>
      </c>
      <c r="E239" s="69"/>
    </row>
    <row r="240" spans="1:5" s="87" customFormat="1" ht="25.5" customHeight="1">
      <c r="A240" s="35">
        <v>854</v>
      </c>
      <c r="B240" s="28"/>
      <c r="C240" s="29" t="s">
        <v>265</v>
      </c>
      <c r="D240" s="30"/>
      <c r="E240" s="11">
        <f>IF(SUM(E241,E243,E245,E248,E250)&gt;0,SUM(E241,E243,E245,E248,E250),"")</f>
        <v>20176</v>
      </c>
    </row>
    <row r="241" spans="1:5" s="87" customFormat="1" ht="21.75" customHeight="1">
      <c r="A241" s="36"/>
      <c r="B241" s="125">
        <v>85401</v>
      </c>
      <c r="C241" s="126" t="s">
        <v>266</v>
      </c>
      <c r="D241" s="127"/>
      <c r="E241" s="47">
        <f>IF(SUM(E242:E242)&gt;0,SUM(E242:E242),"")</f>
        <v>200</v>
      </c>
    </row>
    <row r="242" spans="1:5" s="87" customFormat="1" ht="18" customHeight="1">
      <c r="A242" s="36"/>
      <c r="B242" s="128"/>
      <c r="C242" s="55" t="s">
        <v>89</v>
      </c>
      <c r="D242" s="129" t="s">
        <v>90</v>
      </c>
      <c r="E242" s="130">
        <v>200</v>
      </c>
    </row>
    <row r="243" spans="1:5" s="83" customFormat="1" ht="27.75" customHeight="1">
      <c r="A243" s="23"/>
      <c r="B243" s="64">
        <v>85406</v>
      </c>
      <c r="C243" s="65" t="s">
        <v>267</v>
      </c>
      <c r="D243" s="66"/>
      <c r="E243" s="47">
        <f>IF(SUM(E244:E244)&gt;0,SUM(E244:E244),"")</f>
        <v>600</v>
      </c>
    </row>
    <row r="244" spans="1:5" s="83" customFormat="1" ht="13.5" customHeight="1">
      <c r="A244" s="23"/>
      <c r="B244" s="51"/>
      <c r="C244" s="55" t="s">
        <v>89</v>
      </c>
      <c r="D244" s="56" t="s">
        <v>90</v>
      </c>
      <c r="E244" s="68">
        <v>600</v>
      </c>
    </row>
    <row r="245" spans="1:5" s="82" customFormat="1" ht="18" customHeight="1">
      <c r="A245" s="19"/>
      <c r="B245" s="41">
        <v>85410</v>
      </c>
      <c r="C245" s="21" t="s">
        <v>268</v>
      </c>
      <c r="D245" s="22"/>
      <c r="E245" s="14">
        <f>IF(SUM(E246:E247)&gt;0,SUM(E246:E247),"")</f>
        <v>19376</v>
      </c>
    </row>
    <row r="246" spans="1:5" s="83" customFormat="1" ht="51.75" customHeight="1">
      <c r="A246" s="23"/>
      <c r="B246" s="59"/>
      <c r="C246" s="55" t="s">
        <v>121</v>
      </c>
      <c r="D246" s="84" t="s">
        <v>122</v>
      </c>
      <c r="E246" s="77">
        <v>16676</v>
      </c>
    </row>
    <row r="247" spans="1:5" s="83" customFormat="1" ht="15" customHeight="1">
      <c r="A247" s="23"/>
      <c r="B247" s="70"/>
      <c r="C247" s="131" t="s">
        <v>89</v>
      </c>
      <c r="D247" s="52" t="s">
        <v>90</v>
      </c>
      <c r="E247" s="69">
        <v>2700</v>
      </c>
    </row>
    <row r="248" spans="1:5" s="82" customFormat="1" ht="21" customHeight="1">
      <c r="A248" s="19"/>
      <c r="B248" s="44">
        <v>85415</v>
      </c>
      <c r="C248" s="45" t="s">
        <v>269</v>
      </c>
      <c r="D248" s="46"/>
      <c r="E248" s="47">
        <f>IF(SUM(E249:E249)&gt;0,SUM(E249:E249),"")</f>
      </c>
    </row>
    <row r="249" spans="1:5" s="83" customFormat="1" ht="27" customHeight="1">
      <c r="A249" s="23"/>
      <c r="B249" s="59"/>
      <c r="C249" s="55" t="s">
        <v>247</v>
      </c>
      <c r="D249" s="56" t="s">
        <v>231</v>
      </c>
      <c r="E249" s="68">
        <v>0</v>
      </c>
    </row>
    <row r="250" spans="1:5" s="82" customFormat="1" ht="21" customHeight="1">
      <c r="A250" s="19"/>
      <c r="B250" s="44">
        <v>85495</v>
      </c>
      <c r="C250" s="45" t="s">
        <v>94</v>
      </c>
      <c r="D250" s="46"/>
      <c r="E250" s="47">
        <f>IF(SUM(E251:E252)&gt;0,SUM(E251:E252),"")</f>
      </c>
    </row>
    <row r="251" spans="1:5" s="83" customFormat="1" ht="26.25" customHeight="1">
      <c r="A251" s="23"/>
      <c r="B251" s="51"/>
      <c r="C251" s="55" t="s">
        <v>233</v>
      </c>
      <c r="D251" s="56" t="s">
        <v>234</v>
      </c>
      <c r="E251" s="68">
        <v>0</v>
      </c>
    </row>
    <row r="252" spans="1:5" s="83" customFormat="1" ht="27" customHeight="1" thickBot="1">
      <c r="A252" s="23"/>
      <c r="B252" s="51"/>
      <c r="C252" s="55" t="s">
        <v>247</v>
      </c>
      <c r="D252" s="56" t="s">
        <v>231</v>
      </c>
      <c r="E252" s="68">
        <v>0</v>
      </c>
    </row>
    <row r="253" spans="1:5" s="87" customFormat="1" ht="33" customHeight="1">
      <c r="A253" s="35">
        <v>900</v>
      </c>
      <c r="B253" s="28"/>
      <c r="C253" s="29" t="s">
        <v>270</v>
      </c>
      <c r="D253" s="30"/>
      <c r="E253" s="11">
        <f>IF(SUM(E254,E261,E265,E268,E271,E273)&gt;0,SUM(E254,E261,E265,E271,E268,E273),"")</f>
        <v>13860471</v>
      </c>
    </row>
    <row r="254" spans="1:5" s="82" customFormat="1" ht="32.25" customHeight="1">
      <c r="A254" s="19"/>
      <c r="B254" s="41">
        <v>90001</v>
      </c>
      <c r="C254" s="21" t="s">
        <v>271</v>
      </c>
      <c r="D254" s="22"/>
      <c r="E254" s="14">
        <f>IF(SUM(E255:E260)&gt;0,SUM(E255:E260),"")</f>
        <v>13004996</v>
      </c>
    </row>
    <row r="255" spans="1:5" s="83" customFormat="1" ht="54.75" customHeight="1">
      <c r="A255" s="23"/>
      <c r="B255" s="51"/>
      <c r="C255" s="55" t="s">
        <v>272</v>
      </c>
      <c r="D255" s="56" t="s">
        <v>115</v>
      </c>
      <c r="E255" s="68">
        <v>2981000</v>
      </c>
    </row>
    <row r="256" spans="1:5" s="83" customFormat="1" ht="24.75" customHeight="1">
      <c r="A256" s="23"/>
      <c r="B256" s="51"/>
      <c r="C256" s="55" t="s">
        <v>273</v>
      </c>
      <c r="D256" s="56" t="s">
        <v>115</v>
      </c>
      <c r="E256" s="68">
        <v>65270</v>
      </c>
    </row>
    <row r="257" spans="1:5" s="83" customFormat="1" ht="29.25" customHeight="1">
      <c r="A257" s="23"/>
      <c r="B257" s="59"/>
      <c r="C257" s="55" t="s">
        <v>274</v>
      </c>
      <c r="D257" s="56" t="s">
        <v>108</v>
      </c>
      <c r="E257" s="68">
        <v>6087000</v>
      </c>
    </row>
    <row r="258" spans="1:5" s="83" customFormat="1" ht="27" customHeight="1">
      <c r="A258" s="23"/>
      <c r="B258" s="59"/>
      <c r="C258" s="55" t="s">
        <v>275</v>
      </c>
      <c r="D258" s="52" t="s">
        <v>108</v>
      </c>
      <c r="E258" s="69">
        <v>772000</v>
      </c>
    </row>
    <row r="259" spans="1:5" s="83" customFormat="1" ht="38.25" customHeight="1">
      <c r="A259" s="23"/>
      <c r="B259" s="70"/>
      <c r="C259" s="55" t="s">
        <v>163</v>
      </c>
      <c r="D259" s="52" t="s">
        <v>276</v>
      </c>
      <c r="E259" s="69">
        <v>2209726</v>
      </c>
    </row>
    <row r="260" spans="1:5" s="83" customFormat="1" ht="28.5" customHeight="1">
      <c r="A260" s="23"/>
      <c r="B260" s="51"/>
      <c r="C260" s="131" t="s">
        <v>277</v>
      </c>
      <c r="D260" s="52" t="s">
        <v>278</v>
      </c>
      <c r="E260" s="69">
        <v>890000</v>
      </c>
    </row>
    <row r="261" spans="1:5" s="82" customFormat="1" ht="21" customHeight="1">
      <c r="A261" s="19"/>
      <c r="B261" s="44">
        <v>90002</v>
      </c>
      <c r="C261" s="45" t="s">
        <v>279</v>
      </c>
      <c r="D261" s="46"/>
      <c r="E261" s="47">
        <f>IF(SUM(E262:E264)&gt;0,SUM(E262:E264),"")</f>
        <v>392480</v>
      </c>
    </row>
    <row r="262" spans="1:5" s="83" customFormat="1" ht="18" customHeight="1">
      <c r="A262" s="23"/>
      <c r="B262" s="51"/>
      <c r="C262" s="55" t="s">
        <v>244</v>
      </c>
      <c r="D262" s="56" t="s">
        <v>245</v>
      </c>
      <c r="E262" s="68">
        <v>312480</v>
      </c>
    </row>
    <row r="263" spans="1:5" s="83" customFormat="1" ht="43.5" customHeight="1">
      <c r="A263" s="23"/>
      <c r="B263" s="51"/>
      <c r="C263" s="55" t="s">
        <v>280</v>
      </c>
      <c r="D263" s="56" t="s">
        <v>281</v>
      </c>
      <c r="E263" s="68"/>
    </row>
    <row r="264" spans="1:5" s="83" customFormat="1" ht="39.75" customHeight="1">
      <c r="A264" s="23"/>
      <c r="B264" s="51"/>
      <c r="C264" s="55" t="s">
        <v>280</v>
      </c>
      <c r="D264" s="56" t="s">
        <v>281</v>
      </c>
      <c r="E264" s="68">
        <v>80000</v>
      </c>
    </row>
    <row r="265" spans="1:5" s="82" customFormat="1" ht="35.25" customHeight="1">
      <c r="A265" s="19"/>
      <c r="B265" s="41">
        <v>90004</v>
      </c>
      <c r="C265" s="21" t="s">
        <v>282</v>
      </c>
      <c r="D265" s="22"/>
      <c r="E265" s="14">
        <f>IF(SUM(E266:E267)&gt;0,SUM(E266:E267),"")</f>
        <v>362211</v>
      </c>
    </row>
    <row r="266" spans="1:5" s="83" customFormat="1" ht="27" customHeight="1">
      <c r="A266" s="23"/>
      <c r="B266" s="59" t="s">
        <v>139</v>
      </c>
      <c r="C266" s="55" t="s">
        <v>140</v>
      </c>
      <c r="D266" s="52" t="s">
        <v>141</v>
      </c>
      <c r="E266" s="132">
        <v>362211</v>
      </c>
    </row>
    <row r="267" spans="1:5" s="83" customFormat="1" ht="28.5" customHeight="1">
      <c r="A267" s="23"/>
      <c r="B267" s="51"/>
      <c r="C267" s="55" t="s">
        <v>140</v>
      </c>
      <c r="D267" s="52" t="s">
        <v>141</v>
      </c>
      <c r="E267" s="99"/>
    </row>
    <row r="268" spans="1:5" s="82" customFormat="1" ht="26.25" customHeight="1">
      <c r="A268" s="19"/>
      <c r="B268" s="44">
        <v>90015</v>
      </c>
      <c r="C268" s="45" t="s">
        <v>283</v>
      </c>
      <c r="D268" s="46"/>
      <c r="E268" s="47">
        <f>IF(SUM(E269:E270)&gt;0,SUM(E269:E270),"")</f>
      </c>
    </row>
    <row r="269" spans="1:5" s="83" customFormat="1" ht="39.75" customHeight="1">
      <c r="A269" s="23"/>
      <c r="B269" s="51"/>
      <c r="C269" s="18" t="s">
        <v>149</v>
      </c>
      <c r="D269" s="56" t="s">
        <v>150</v>
      </c>
      <c r="E269" s="68"/>
    </row>
    <row r="270" spans="1:5" s="83" customFormat="1" ht="39" customHeight="1">
      <c r="A270" s="23"/>
      <c r="B270" s="59"/>
      <c r="C270" s="18" t="s">
        <v>284</v>
      </c>
      <c r="D270" s="56" t="s">
        <v>285</v>
      </c>
      <c r="E270" s="68"/>
    </row>
    <row r="271" spans="1:5" s="83" customFormat="1" ht="24.75" customHeight="1">
      <c r="A271" s="23"/>
      <c r="B271" s="64">
        <v>90020</v>
      </c>
      <c r="C271" s="65" t="s">
        <v>286</v>
      </c>
      <c r="D271" s="66"/>
      <c r="E271" s="14">
        <f>IF(SUM(E272:E272)&gt;0,SUM(E272:E272),"")</f>
        <v>5000</v>
      </c>
    </row>
    <row r="272" spans="1:5" s="83" customFormat="1" ht="16.5" customHeight="1">
      <c r="A272" s="23"/>
      <c r="B272" s="51"/>
      <c r="C272" s="18" t="s">
        <v>287</v>
      </c>
      <c r="D272" s="56" t="s">
        <v>288</v>
      </c>
      <c r="E272" s="68">
        <v>5000</v>
      </c>
    </row>
    <row r="273" spans="1:5" s="82" customFormat="1" ht="26.25" customHeight="1">
      <c r="A273" s="19"/>
      <c r="B273" s="41">
        <v>90095</v>
      </c>
      <c r="C273" s="21" t="s">
        <v>94</v>
      </c>
      <c r="D273" s="22"/>
      <c r="E273" s="14">
        <f>IF(SUM(E274:E276)&gt;0,SUM(E274:E276),"")</f>
        <v>95784</v>
      </c>
    </row>
    <row r="274" spans="1:5" s="83" customFormat="1" ht="17.25" customHeight="1">
      <c r="A274" s="23"/>
      <c r="B274" s="51"/>
      <c r="C274" s="55" t="s">
        <v>289</v>
      </c>
      <c r="D274" s="56" t="s">
        <v>290</v>
      </c>
      <c r="E274" s="68">
        <v>40068</v>
      </c>
    </row>
    <row r="275" spans="1:5" s="83" customFormat="1" ht="53.25" customHeight="1">
      <c r="A275" s="23"/>
      <c r="B275" s="51"/>
      <c r="C275" s="55" t="s">
        <v>121</v>
      </c>
      <c r="D275" s="56" t="s">
        <v>122</v>
      </c>
      <c r="E275" s="68">
        <v>35680</v>
      </c>
    </row>
    <row r="276" spans="1:5" s="83" customFormat="1" ht="39" customHeight="1" thickBot="1">
      <c r="A276" s="23"/>
      <c r="B276" s="51"/>
      <c r="C276" s="55" t="s">
        <v>163</v>
      </c>
      <c r="D276" s="56" t="s">
        <v>164</v>
      </c>
      <c r="E276" s="68">
        <v>20036</v>
      </c>
    </row>
    <row r="277" spans="1:5" s="87" customFormat="1" ht="26.25" customHeight="1">
      <c r="A277" s="35">
        <v>921</v>
      </c>
      <c r="B277" s="28"/>
      <c r="C277" s="29" t="s">
        <v>291</v>
      </c>
      <c r="D277" s="30"/>
      <c r="E277" s="11">
        <f>IF(SUM(E278,E280,E284,E286,E289,E292)&gt;0,SUM(E278,E280,E284,E286,E289,E292),"")</f>
      </c>
    </row>
    <row r="278" spans="1:5" s="82" customFormat="1" ht="20.25" customHeight="1">
      <c r="A278" s="19"/>
      <c r="B278" s="41">
        <v>92105</v>
      </c>
      <c r="C278" s="21" t="s">
        <v>292</v>
      </c>
      <c r="D278" s="22"/>
      <c r="E278" s="14">
        <f>IF(SUM(E279)&gt;0,SUM(E279),"")</f>
      </c>
    </row>
    <row r="279" spans="1:5" s="136" customFormat="1" ht="12.75">
      <c r="A279" s="133"/>
      <c r="B279" s="134"/>
      <c r="C279" s="32"/>
      <c r="D279" s="135"/>
      <c r="E279" s="34"/>
    </row>
    <row r="280" spans="1:5" s="82" customFormat="1" ht="21" customHeight="1">
      <c r="A280" s="19"/>
      <c r="B280" s="44">
        <v>92106</v>
      </c>
      <c r="C280" s="45" t="s">
        <v>293</v>
      </c>
      <c r="D280" s="46"/>
      <c r="E280" s="47">
        <f>IF(SUM(E281:E283)&gt;0,SUM(E281:E283),"")</f>
      </c>
    </row>
    <row r="281" spans="1:5" s="83" customFormat="1" ht="25.5" customHeight="1">
      <c r="A281" s="23"/>
      <c r="B281" s="51"/>
      <c r="C281" s="55" t="s">
        <v>247</v>
      </c>
      <c r="D281" s="56" t="s">
        <v>231</v>
      </c>
      <c r="E281" s="68"/>
    </row>
    <row r="282" spans="1:5" s="83" customFormat="1" ht="40.5" customHeight="1">
      <c r="A282" s="23"/>
      <c r="B282" s="51"/>
      <c r="C282" s="55" t="s">
        <v>294</v>
      </c>
      <c r="D282" s="56" t="s">
        <v>295</v>
      </c>
      <c r="E282" s="68"/>
    </row>
    <row r="283" spans="1:5" s="83" customFormat="1" ht="18" customHeight="1">
      <c r="A283" s="23"/>
      <c r="B283" s="59"/>
      <c r="C283" s="131"/>
      <c r="D283" s="52"/>
      <c r="E283" s="69"/>
    </row>
    <row r="284" spans="1:5" s="82" customFormat="1" ht="28.5" customHeight="1">
      <c r="A284" s="19"/>
      <c r="B284" s="44">
        <v>92108</v>
      </c>
      <c r="C284" s="45" t="s">
        <v>296</v>
      </c>
      <c r="D284" s="46"/>
      <c r="E284" s="47">
        <f>IF(SUM(E285:E285)&gt;0,SUM(E285:E285),"")</f>
      </c>
    </row>
    <row r="285" spans="1:5" s="83" customFormat="1" ht="27.75" customHeight="1">
      <c r="A285" s="23"/>
      <c r="B285" s="51"/>
      <c r="C285" s="55" t="s">
        <v>297</v>
      </c>
      <c r="D285" s="56" t="s">
        <v>231</v>
      </c>
      <c r="E285" s="68"/>
    </row>
    <row r="286" spans="1:5" s="82" customFormat="1" ht="16.5" customHeight="1">
      <c r="A286" s="19"/>
      <c r="B286" s="41">
        <v>92116</v>
      </c>
      <c r="C286" s="21" t="s">
        <v>298</v>
      </c>
      <c r="D286" s="22"/>
      <c r="E286" s="14">
        <f>IF(SUM(E287:E288)&gt;0,SUM(E287:E288),"")</f>
      </c>
    </row>
    <row r="287" spans="1:5" s="83" customFormat="1" ht="28.5" customHeight="1">
      <c r="A287" s="23"/>
      <c r="B287" s="51"/>
      <c r="C287" s="55" t="s">
        <v>247</v>
      </c>
      <c r="D287" s="56" t="s">
        <v>231</v>
      </c>
      <c r="E287" s="68"/>
    </row>
    <row r="288" spans="1:5" s="83" customFormat="1" ht="38.25" customHeight="1">
      <c r="A288" s="23"/>
      <c r="B288" s="51"/>
      <c r="C288" s="55" t="s">
        <v>299</v>
      </c>
      <c r="D288" s="56" t="s">
        <v>238</v>
      </c>
      <c r="E288" s="68"/>
    </row>
    <row r="289" spans="1:5" s="82" customFormat="1" ht="16.5" customHeight="1">
      <c r="A289" s="19"/>
      <c r="B289" s="41">
        <v>92118</v>
      </c>
      <c r="C289" s="21" t="s">
        <v>300</v>
      </c>
      <c r="D289" s="22"/>
      <c r="E289" s="14">
        <f>IF(SUM(E290:E291)&gt;0,SUM(E290:E291),"")</f>
      </c>
    </row>
    <row r="290" spans="1:5" s="83" customFormat="1" ht="27" customHeight="1">
      <c r="A290" s="23"/>
      <c r="B290" s="51"/>
      <c r="C290" s="55" t="s">
        <v>297</v>
      </c>
      <c r="D290" s="56" t="s">
        <v>231</v>
      </c>
      <c r="E290" s="68"/>
    </row>
    <row r="291" spans="1:5" s="83" customFormat="1" ht="38.25" customHeight="1">
      <c r="A291" s="23"/>
      <c r="B291" s="59"/>
      <c r="C291" s="55" t="s">
        <v>294</v>
      </c>
      <c r="D291" s="56" t="s">
        <v>295</v>
      </c>
      <c r="E291" s="68"/>
    </row>
    <row r="292" spans="1:5" s="83" customFormat="1" ht="26.25" customHeight="1">
      <c r="A292" s="23"/>
      <c r="B292" s="64">
        <v>92195</v>
      </c>
      <c r="C292" s="65" t="s">
        <v>94</v>
      </c>
      <c r="D292" s="66"/>
      <c r="E292" s="14">
        <f>IF(SUM(E293:E293)&gt;0,SUM(E293:E293),"")</f>
      </c>
    </row>
    <row r="293" spans="1:5" s="83" customFormat="1" ht="39" customHeight="1" thickBot="1">
      <c r="A293" s="23"/>
      <c r="B293" s="51"/>
      <c r="C293" s="137" t="s">
        <v>301</v>
      </c>
      <c r="D293" s="75" t="s">
        <v>302</v>
      </c>
      <c r="E293" s="76"/>
    </row>
    <row r="294" spans="1:5" s="83" customFormat="1" ht="30.75" customHeight="1" thickBot="1">
      <c r="A294" s="138">
        <v>926</v>
      </c>
      <c r="B294" s="139"/>
      <c r="C294" s="140" t="s">
        <v>303</v>
      </c>
      <c r="D294" s="141"/>
      <c r="E294" s="142">
        <f>IF(SUM(E295)&gt;0,SUM(E295),"")</f>
        <v>944400</v>
      </c>
    </row>
    <row r="295" spans="1:5" s="83" customFormat="1" ht="24" customHeight="1">
      <c r="A295" s="23"/>
      <c r="B295" s="143">
        <v>92695</v>
      </c>
      <c r="C295" s="144" t="s">
        <v>94</v>
      </c>
      <c r="D295" s="145"/>
      <c r="E295" s="14">
        <f>IF(SUM(E296:E297)&gt;0,SUM(E296:E297),"")</f>
        <v>944400</v>
      </c>
    </row>
    <row r="296" spans="1:5" s="83" customFormat="1" ht="42.75" customHeight="1">
      <c r="A296" s="23"/>
      <c r="B296" s="51"/>
      <c r="C296" s="55" t="s">
        <v>304</v>
      </c>
      <c r="D296" s="75" t="s">
        <v>115</v>
      </c>
      <c r="E296" s="76">
        <v>544400</v>
      </c>
    </row>
    <row r="297" spans="1:5" s="83" customFormat="1" ht="39" customHeight="1" thickBot="1">
      <c r="A297" s="23"/>
      <c r="B297" s="51"/>
      <c r="C297" s="55" t="s">
        <v>305</v>
      </c>
      <c r="D297" s="75" t="s">
        <v>115</v>
      </c>
      <c r="E297" s="76">
        <v>400000</v>
      </c>
    </row>
    <row r="298" spans="1:5" s="151" customFormat="1" ht="33" customHeight="1" thickBot="1">
      <c r="A298" s="146"/>
      <c r="B298" s="147"/>
      <c r="C298" s="148" t="s">
        <v>306</v>
      </c>
      <c r="D298" s="149"/>
      <c r="E298" s="150">
        <f>IF(SUM(E9,E15,E18,E27,E42,E53,E71,E79,E87,E115,E137,E173,E180,E232,E240,E253,E277,E294)&gt;0,SUM(E9,E15,E18,E27,E42,E53,E71,E79,E87,E115,E137,E173,E180,E232,E240,E253,E277,E294),"")</f>
        <v>134279009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8"/>
  <sheetViews>
    <sheetView workbookViewId="0" topLeftCell="A19">
      <selection activeCell="B296" sqref="B296"/>
    </sheetView>
  </sheetViews>
  <sheetFormatPr defaultColWidth="9.00390625" defaultRowHeight="12.75"/>
  <cols>
    <col min="1" max="1" width="6.625" style="0" customWidth="1"/>
    <col min="2" max="2" width="7.375" style="0" customWidth="1"/>
    <col min="3" max="3" width="52.625" style="0" customWidth="1"/>
    <col min="4" max="4" width="6.00390625" style="0" customWidth="1"/>
    <col min="5" max="5" width="15.625" style="0" customWidth="1"/>
    <col min="6" max="6" width="20.625" style="0" customWidth="1"/>
    <col min="7" max="7" width="14.25390625" style="0" customWidth="1"/>
    <col min="8" max="8" width="14.375" style="0" customWidth="1"/>
    <col min="9" max="9" width="13.00390625" style="0" customWidth="1"/>
    <col min="10" max="10" width="18.625" style="0" customWidth="1"/>
    <col min="11" max="11" width="14.62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8">
      <c r="A3" s="1"/>
      <c r="B3" s="1"/>
      <c r="C3" s="154" t="s">
        <v>30</v>
      </c>
      <c r="D3" s="1"/>
      <c r="E3" s="1"/>
    </row>
    <row r="4" spans="1:5" ht="12.75">
      <c r="A4" s="1"/>
      <c r="B4" s="1"/>
      <c r="C4" s="1"/>
      <c r="D4" s="1"/>
      <c r="E4" s="1"/>
    </row>
    <row r="5" spans="1:5" ht="12" customHeight="1">
      <c r="A5" s="1"/>
      <c r="B5" s="1"/>
      <c r="C5" s="1"/>
      <c r="D5" s="1"/>
      <c r="E5" s="1"/>
    </row>
    <row r="6" spans="1:4" ht="13.5" thickBot="1">
      <c r="A6" s="1"/>
      <c r="B6" s="1"/>
      <c r="C6" s="1"/>
      <c r="D6" s="1"/>
    </row>
    <row r="7" spans="1:5" ht="39.75" customHeight="1" thickBot="1">
      <c r="A7" s="341" t="s">
        <v>80</v>
      </c>
      <c r="B7" s="342" t="s">
        <v>81</v>
      </c>
      <c r="C7" s="343" t="s">
        <v>82</v>
      </c>
      <c r="D7" s="344" t="s">
        <v>83</v>
      </c>
      <c r="E7" s="340" t="s">
        <v>84</v>
      </c>
    </row>
    <row r="8" spans="1:5" ht="14.25" customHeight="1" thickBot="1">
      <c r="A8" s="334">
        <v>1</v>
      </c>
      <c r="B8" s="158">
        <v>2</v>
      </c>
      <c r="C8" s="335">
        <v>3</v>
      </c>
      <c r="D8" s="336">
        <v>4</v>
      </c>
      <c r="E8" s="337">
        <v>5</v>
      </c>
    </row>
    <row r="9" spans="1:5" ht="22.5" customHeight="1">
      <c r="A9" s="7" t="s">
        <v>85</v>
      </c>
      <c r="B9" s="8"/>
      <c r="C9" s="9" t="s">
        <v>86</v>
      </c>
      <c r="D9" s="10"/>
      <c r="E9" s="11">
        <f>IF(SUM(E10,E13)&gt;0,SUM(E10,E13),"")</f>
      </c>
    </row>
    <row r="10" spans="1:5" ht="22.5" customHeight="1">
      <c r="A10" s="12"/>
      <c r="B10" s="338" t="s">
        <v>87</v>
      </c>
      <c r="C10" s="45" t="s">
        <v>88</v>
      </c>
      <c r="D10" s="339"/>
      <c r="E10" s="14">
        <f>IF(SUM(E11:E12)&gt;0,SUM(E11:E12),"")</f>
      </c>
    </row>
    <row r="11" spans="1:5" ht="15.75" customHeight="1">
      <c r="A11" s="12"/>
      <c r="B11" s="15"/>
      <c r="C11" s="333" t="s">
        <v>89</v>
      </c>
      <c r="D11" s="16" t="s">
        <v>90</v>
      </c>
      <c r="E11" s="17"/>
    </row>
    <row r="12" spans="1:5" ht="37.5" customHeight="1">
      <c r="A12" s="12"/>
      <c r="B12" s="15"/>
      <c r="C12" s="18" t="s">
        <v>91</v>
      </c>
      <c r="D12" s="16" t="s">
        <v>92</v>
      </c>
      <c r="E12" s="17"/>
    </row>
    <row r="13" spans="1:5" ht="18" customHeight="1">
      <c r="A13" s="19"/>
      <c r="B13" s="20" t="s">
        <v>93</v>
      </c>
      <c r="C13" s="21" t="s">
        <v>94</v>
      </c>
      <c r="D13" s="22"/>
      <c r="E13" s="14">
        <f>IF(SUM(E14:E14)&gt;0,SUM(E14:E14),"")</f>
      </c>
    </row>
    <row r="14" spans="1:5" ht="15" customHeight="1" thickBot="1">
      <c r="A14" s="23"/>
      <c r="B14" s="24"/>
      <c r="C14" s="25" t="s">
        <v>95</v>
      </c>
      <c r="D14" s="26" t="s">
        <v>96</v>
      </c>
      <c r="E14" s="27">
        <v>0</v>
      </c>
    </row>
    <row r="15" spans="1:5" ht="22.5" customHeight="1">
      <c r="A15" s="7" t="s">
        <v>97</v>
      </c>
      <c r="B15" s="28"/>
      <c r="C15" s="29" t="s">
        <v>98</v>
      </c>
      <c r="D15" s="30"/>
      <c r="E15" s="31">
        <f>IF(SUM(E16)&gt;0,SUM(E16),"")</f>
        <v>1000</v>
      </c>
    </row>
    <row r="16" spans="1:5" ht="18" customHeight="1">
      <c r="A16" s="19"/>
      <c r="B16" s="20" t="s">
        <v>99</v>
      </c>
      <c r="C16" s="21" t="s">
        <v>94</v>
      </c>
      <c r="D16" s="22"/>
      <c r="E16" s="14">
        <f>IF(SUM(E17:E17)&gt;0,SUM(E17:E17),"")</f>
        <v>1000</v>
      </c>
    </row>
    <row r="17" spans="1:5" ht="42" customHeight="1" thickBot="1">
      <c r="A17" s="23"/>
      <c r="B17" s="24"/>
      <c r="C17" s="32" t="s">
        <v>100</v>
      </c>
      <c r="D17" s="33" t="s">
        <v>101</v>
      </c>
      <c r="E17" s="34">
        <v>1000</v>
      </c>
    </row>
    <row r="18" spans="1:5" ht="22.5" customHeight="1">
      <c r="A18" s="35">
        <v>600</v>
      </c>
      <c r="B18" s="28"/>
      <c r="C18" s="29" t="s">
        <v>102</v>
      </c>
      <c r="D18" s="30"/>
      <c r="E18" s="11">
        <f>IF(SUM(E19,E21,E23)&gt;0,SUM(E19,E21,E23),"")</f>
        <v>1587500</v>
      </c>
    </row>
    <row r="19" spans="1:5" ht="22.5" customHeight="1">
      <c r="A19" s="36"/>
      <c r="B19" s="44">
        <v>60011</v>
      </c>
      <c r="C19" s="45" t="s">
        <v>103</v>
      </c>
      <c r="D19" s="46"/>
      <c r="E19" s="14">
        <f>IF(SUM(E20:E20)&gt;0,SUM(E20:E20),"")</f>
      </c>
    </row>
    <row r="20" spans="1:5" ht="22.5" customHeight="1">
      <c r="A20" s="36"/>
      <c r="B20" s="128"/>
      <c r="C20" s="333" t="s">
        <v>104</v>
      </c>
      <c r="D20" s="129" t="s">
        <v>105</v>
      </c>
      <c r="E20" s="130"/>
    </row>
    <row r="21" spans="1:5" ht="18" customHeight="1">
      <c r="A21" s="40"/>
      <c r="B21" s="41">
        <v>60014</v>
      </c>
      <c r="C21" s="21" t="s">
        <v>106</v>
      </c>
      <c r="D21" s="22"/>
      <c r="E21" s="14">
        <f>IF(SUM(E22:E22)&gt;0,SUM(E22:E22),"")</f>
        <v>1257000</v>
      </c>
    </row>
    <row r="22" spans="1:5" ht="27.75" customHeight="1">
      <c r="A22" s="23"/>
      <c r="B22" s="42"/>
      <c r="C22" s="32" t="s">
        <v>107</v>
      </c>
      <c r="D22" s="33" t="s">
        <v>108</v>
      </c>
      <c r="E22" s="34">
        <v>1257000</v>
      </c>
    </row>
    <row r="23" spans="1:5" ht="17.25" customHeight="1">
      <c r="A23" s="40"/>
      <c r="B23" s="44">
        <v>60016</v>
      </c>
      <c r="C23" s="45" t="s">
        <v>109</v>
      </c>
      <c r="D23" s="46"/>
      <c r="E23" s="47">
        <f>IF(SUM(E24:E26)&gt;0,SUM(E24:E26),"")</f>
        <v>330500</v>
      </c>
    </row>
    <row r="24" spans="1:5" ht="17.25" customHeight="1">
      <c r="A24" s="40"/>
      <c r="B24" s="48"/>
      <c r="C24" s="49" t="s">
        <v>110</v>
      </c>
      <c r="D24" s="129" t="s">
        <v>111</v>
      </c>
      <c r="E24" s="50"/>
    </row>
    <row r="25" spans="1:5" ht="24.75" customHeight="1">
      <c r="A25" s="23"/>
      <c r="B25" s="51"/>
      <c r="C25" s="49" t="s">
        <v>112</v>
      </c>
      <c r="D25" s="52" t="s">
        <v>113</v>
      </c>
      <c r="E25" s="53">
        <v>180500</v>
      </c>
    </row>
    <row r="26" spans="1:5" ht="28.5" customHeight="1" thickBot="1">
      <c r="A26" s="23"/>
      <c r="B26" s="54"/>
      <c r="C26" s="55" t="s">
        <v>114</v>
      </c>
      <c r="D26" s="52" t="s">
        <v>115</v>
      </c>
      <c r="E26" s="53">
        <v>150000</v>
      </c>
    </row>
    <row r="27" spans="1:5" ht="21.75" customHeight="1">
      <c r="A27" s="35">
        <v>700</v>
      </c>
      <c r="B27" s="8"/>
      <c r="C27" s="29" t="s">
        <v>116</v>
      </c>
      <c r="D27" s="30"/>
      <c r="E27" s="11">
        <f>IF(SUM(E28,E40)&gt;0,SUM(E28,E40),"")</f>
        <v>2071229</v>
      </c>
    </row>
    <row r="28" spans="1:5" ht="27" customHeight="1">
      <c r="A28" s="40"/>
      <c r="B28" s="41">
        <v>70005</v>
      </c>
      <c r="C28" s="21" t="s">
        <v>117</v>
      </c>
      <c r="D28" s="22"/>
      <c r="E28" s="14">
        <f>IF(SUM(E29:E39)&gt;0,SUM(E29:E39),"")</f>
        <v>2071229</v>
      </c>
    </row>
    <row r="29" spans="1:5" ht="29.25" customHeight="1">
      <c r="A29" s="23"/>
      <c r="B29" s="51"/>
      <c r="C29" s="32" t="s">
        <v>118</v>
      </c>
      <c r="D29" s="56" t="s">
        <v>119</v>
      </c>
      <c r="E29" s="57">
        <v>662286</v>
      </c>
    </row>
    <row r="30" spans="1:5" ht="38.25">
      <c r="A30" s="23"/>
      <c r="B30" s="51"/>
      <c r="C30" s="49" t="s">
        <v>120</v>
      </c>
      <c r="D30" s="52" t="s">
        <v>101</v>
      </c>
      <c r="E30" s="53">
        <v>50000</v>
      </c>
    </row>
    <row r="31" spans="1:5" ht="14.25" customHeight="1">
      <c r="A31" s="23"/>
      <c r="B31" s="51"/>
      <c r="C31" s="49" t="s">
        <v>110</v>
      </c>
      <c r="D31" s="52" t="s">
        <v>111</v>
      </c>
      <c r="E31" s="53"/>
    </row>
    <row r="32" spans="1:5" ht="54.75" customHeight="1">
      <c r="A32" s="23"/>
      <c r="B32" s="51"/>
      <c r="C32" s="55" t="s">
        <v>121</v>
      </c>
      <c r="D32" s="56" t="s">
        <v>122</v>
      </c>
      <c r="E32" s="57">
        <v>334343</v>
      </c>
    </row>
    <row r="33" spans="1:5" ht="42.75" customHeight="1">
      <c r="A33" s="23"/>
      <c r="B33" s="51"/>
      <c r="C33" s="55" t="s">
        <v>123</v>
      </c>
      <c r="D33" s="56" t="s">
        <v>124</v>
      </c>
      <c r="E33" s="57">
        <v>50000</v>
      </c>
    </row>
    <row r="34" spans="1:5" ht="18.75" customHeight="1">
      <c r="A34" s="23"/>
      <c r="B34" s="51"/>
      <c r="C34" s="55" t="s">
        <v>125</v>
      </c>
      <c r="D34" s="56" t="s">
        <v>126</v>
      </c>
      <c r="E34" s="57">
        <v>750000</v>
      </c>
    </row>
    <row r="35" spans="1:5" ht="19.5" customHeight="1">
      <c r="A35" s="23"/>
      <c r="B35" s="51"/>
      <c r="C35" s="55" t="s">
        <v>127</v>
      </c>
      <c r="D35" s="56" t="s">
        <v>128</v>
      </c>
      <c r="E35" s="57">
        <v>20000</v>
      </c>
    </row>
    <row r="36" spans="1:5" ht="15" customHeight="1">
      <c r="A36" s="23"/>
      <c r="B36" s="51"/>
      <c r="C36" s="55" t="s">
        <v>129</v>
      </c>
      <c r="D36" s="56" t="s">
        <v>105</v>
      </c>
      <c r="E36" s="57"/>
    </row>
    <row r="37" spans="1:5" ht="41.25" customHeight="1">
      <c r="A37" s="23"/>
      <c r="B37" s="51"/>
      <c r="C37" s="18" t="s">
        <v>91</v>
      </c>
      <c r="D37" s="56" t="s">
        <v>92</v>
      </c>
      <c r="E37" s="57">
        <v>40000</v>
      </c>
    </row>
    <row r="38" spans="1:5" ht="38.25" customHeight="1">
      <c r="A38" s="23"/>
      <c r="B38" s="51"/>
      <c r="C38" s="55" t="s">
        <v>130</v>
      </c>
      <c r="D38" s="56" t="s">
        <v>131</v>
      </c>
      <c r="E38" s="57">
        <v>164600</v>
      </c>
    </row>
    <row r="39" spans="1:5" ht="28.5" customHeight="1">
      <c r="A39" s="23"/>
      <c r="B39" s="51"/>
      <c r="C39" s="55" t="s">
        <v>132</v>
      </c>
      <c r="D39" s="56" t="s">
        <v>133</v>
      </c>
      <c r="E39" s="57"/>
    </row>
    <row r="40" spans="1:5" ht="18" customHeight="1">
      <c r="A40" s="58"/>
      <c r="B40" s="41">
        <v>70095</v>
      </c>
      <c r="C40" s="21" t="s">
        <v>94</v>
      </c>
      <c r="D40" s="22"/>
      <c r="E40" s="14">
        <f>IF(SUM(E41:E41)&gt;0,SUM(E41:E41),"")</f>
      </c>
    </row>
    <row r="41" spans="1:5" ht="17.25" customHeight="1" thickBot="1">
      <c r="A41" s="23"/>
      <c r="B41" s="51"/>
      <c r="C41" s="55" t="s">
        <v>134</v>
      </c>
      <c r="D41" s="56" t="s">
        <v>113</v>
      </c>
      <c r="E41" s="57"/>
    </row>
    <row r="42" spans="1:5" ht="21.75" customHeight="1">
      <c r="A42" s="35">
        <v>710</v>
      </c>
      <c r="B42" s="28"/>
      <c r="C42" s="29" t="s">
        <v>135</v>
      </c>
      <c r="D42" s="30"/>
      <c r="E42" s="11">
        <f>IF(SUM(E43,E45,E50)&gt;0,SUM(E43,E45,E50),"")</f>
        <v>251000</v>
      </c>
    </row>
    <row r="43" spans="1:5" ht="24" customHeight="1">
      <c r="A43" s="40"/>
      <c r="B43" s="44">
        <v>71013</v>
      </c>
      <c r="C43" s="45" t="s">
        <v>136</v>
      </c>
      <c r="D43" s="46"/>
      <c r="E43" s="47">
        <f>IF(SUM(E44:E44)&gt;0,SUM(E44:E44),"")</f>
        <v>40000</v>
      </c>
    </row>
    <row r="44" spans="1:5" ht="39.75" customHeight="1">
      <c r="A44" s="23"/>
      <c r="B44" s="51"/>
      <c r="C44" s="18" t="s">
        <v>137</v>
      </c>
      <c r="D44" s="56" t="s">
        <v>92</v>
      </c>
      <c r="E44" s="57">
        <v>40000</v>
      </c>
    </row>
    <row r="45" spans="1:5" ht="27" customHeight="1">
      <c r="A45" s="40"/>
      <c r="B45" s="41">
        <v>71014</v>
      </c>
      <c r="C45" s="21" t="s">
        <v>138</v>
      </c>
      <c r="D45" s="22"/>
      <c r="E45" s="14">
        <f>IF(SUM(E46:E49)&gt;0,SUM(E46:E49),"")</f>
        <v>98000</v>
      </c>
    </row>
    <row r="46" spans="1:5" ht="41.25" customHeight="1">
      <c r="A46" s="23"/>
      <c r="B46" s="51"/>
      <c r="C46" s="18" t="s">
        <v>91</v>
      </c>
      <c r="D46" s="56" t="s">
        <v>92</v>
      </c>
      <c r="E46" s="57">
        <v>10000</v>
      </c>
    </row>
    <row r="47" spans="1:5" ht="30" customHeight="1">
      <c r="A47" s="23"/>
      <c r="B47" s="51"/>
      <c r="C47" s="55" t="s">
        <v>140</v>
      </c>
      <c r="D47" s="56" t="s">
        <v>141</v>
      </c>
      <c r="E47" s="57"/>
    </row>
    <row r="48" spans="1:5" ht="27.75" customHeight="1">
      <c r="A48" s="23"/>
      <c r="B48" s="59"/>
      <c r="C48" s="55" t="s">
        <v>140</v>
      </c>
      <c r="D48" s="56" t="s">
        <v>141</v>
      </c>
      <c r="E48" s="57">
        <v>88000</v>
      </c>
    </row>
    <row r="49" spans="1:5" ht="50.25" customHeight="1">
      <c r="A49" s="23"/>
      <c r="B49" s="51"/>
      <c r="C49" s="55" t="s">
        <v>142</v>
      </c>
      <c r="D49" s="56" t="s">
        <v>143</v>
      </c>
      <c r="E49" s="57"/>
    </row>
    <row r="50" spans="1:5" ht="18" customHeight="1">
      <c r="A50" s="40"/>
      <c r="B50" s="41">
        <v>71015</v>
      </c>
      <c r="C50" s="21" t="s">
        <v>144</v>
      </c>
      <c r="D50" s="22"/>
      <c r="E50" s="14">
        <f>IF(SUM(E51:E52)&gt;0,SUM(E51:E52),"")</f>
        <v>113000</v>
      </c>
    </row>
    <row r="51" spans="1:5" ht="39" customHeight="1">
      <c r="A51" s="23"/>
      <c r="B51" s="51"/>
      <c r="C51" s="18" t="s">
        <v>91</v>
      </c>
      <c r="D51" s="56" t="s">
        <v>92</v>
      </c>
      <c r="E51" s="57">
        <v>83000</v>
      </c>
    </row>
    <row r="52" spans="1:5" ht="42" customHeight="1" thickBot="1">
      <c r="A52" s="23"/>
      <c r="B52" s="51"/>
      <c r="C52" s="55" t="s">
        <v>145</v>
      </c>
      <c r="D52" s="56" t="s">
        <v>146</v>
      </c>
      <c r="E52" s="57">
        <v>30000</v>
      </c>
    </row>
    <row r="53" spans="1:5" ht="21" customHeight="1">
      <c r="A53" s="35">
        <v>750</v>
      </c>
      <c r="B53" s="28"/>
      <c r="C53" s="29" t="s">
        <v>147</v>
      </c>
      <c r="D53" s="30"/>
      <c r="E53" s="11">
        <f>IF(SUM(E54,E58,E60,E65,E67,E69)&gt;0,SUM(E54,E58,E60,E65,E67,E69),"")</f>
        <v>1863016</v>
      </c>
    </row>
    <row r="54" spans="1:5" s="60" customFormat="1" ht="18" customHeight="1">
      <c r="A54" s="19"/>
      <c r="B54" s="41">
        <v>75011</v>
      </c>
      <c r="C54" s="21" t="s">
        <v>148</v>
      </c>
      <c r="D54" s="22"/>
      <c r="E54" s="14">
        <f>IF(SUM(E55:E57)&gt;0,SUM(E55:E57),"")</f>
        <v>648000</v>
      </c>
    </row>
    <row r="55" spans="1:5" ht="38.25" customHeight="1">
      <c r="A55" s="23"/>
      <c r="B55" s="51"/>
      <c r="C55" s="18" t="s">
        <v>149</v>
      </c>
      <c r="D55" s="56" t="s">
        <v>150</v>
      </c>
      <c r="E55" s="57">
        <v>478000</v>
      </c>
    </row>
    <row r="56" spans="1:5" ht="38.25" customHeight="1">
      <c r="A56" s="23"/>
      <c r="B56" s="51"/>
      <c r="C56" s="18" t="s">
        <v>91</v>
      </c>
      <c r="D56" s="56" t="s">
        <v>92</v>
      </c>
      <c r="E56" s="57">
        <v>163000</v>
      </c>
    </row>
    <row r="57" spans="1:5" ht="39.75" customHeight="1">
      <c r="A57" s="23"/>
      <c r="B57" s="51"/>
      <c r="C57" s="55" t="s">
        <v>130</v>
      </c>
      <c r="D57" s="52" t="s">
        <v>131</v>
      </c>
      <c r="E57" s="53">
        <v>7000</v>
      </c>
    </row>
    <row r="58" spans="1:5" s="60" customFormat="1" ht="24" customHeight="1">
      <c r="A58" s="19"/>
      <c r="B58" s="44">
        <v>75020</v>
      </c>
      <c r="C58" s="45" t="s">
        <v>151</v>
      </c>
      <c r="D58" s="46"/>
      <c r="E58" s="47">
        <f>IF(SUM(E59:E59)&gt;0,SUM(E59:E59),"")</f>
        <v>940000</v>
      </c>
    </row>
    <row r="59" spans="1:5" ht="15" customHeight="1">
      <c r="A59" s="23"/>
      <c r="B59" s="51"/>
      <c r="C59" s="55" t="s">
        <v>152</v>
      </c>
      <c r="D59" s="56" t="s">
        <v>153</v>
      </c>
      <c r="E59" s="57">
        <v>940000</v>
      </c>
    </row>
    <row r="60" spans="1:5" s="60" customFormat="1" ht="27.75" customHeight="1">
      <c r="A60" s="19"/>
      <c r="B60" s="41">
        <v>75023</v>
      </c>
      <c r="C60" s="21" t="s">
        <v>154</v>
      </c>
      <c r="D60" s="22"/>
      <c r="E60" s="14">
        <f>IF(SUM(E61:E64)&gt;0,SUM(E61:E64),"")</f>
        <v>252016</v>
      </c>
    </row>
    <row r="61" spans="1:5" ht="15.75" customHeight="1">
      <c r="A61" s="23"/>
      <c r="B61" s="51"/>
      <c r="C61" s="55" t="s">
        <v>110</v>
      </c>
      <c r="D61" s="56" t="s">
        <v>111</v>
      </c>
      <c r="E61" s="57">
        <v>17000</v>
      </c>
    </row>
    <row r="62" spans="1:5" ht="54" customHeight="1">
      <c r="A62" s="23"/>
      <c r="B62" s="51"/>
      <c r="C62" s="55" t="s">
        <v>121</v>
      </c>
      <c r="D62" s="56" t="s">
        <v>122</v>
      </c>
      <c r="E62" s="57">
        <v>35016</v>
      </c>
    </row>
    <row r="63" spans="1:5" ht="13.5" customHeight="1">
      <c r="A63" s="23"/>
      <c r="B63" s="51"/>
      <c r="C63" s="55" t="s">
        <v>89</v>
      </c>
      <c r="D63" s="56" t="s">
        <v>90</v>
      </c>
      <c r="E63" s="57">
        <v>200000</v>
      </c>
    </row>
    <row r="64" spans="1:5" ht="13.5" customHeight="1">
      <c r="A64" s="23"/>
      <c r="B64" s="59"/>
      <c r="C64" s="55" t="s">
        <v>104</v>
      </c>
      <c r="D64" s="56" t="s">
        <v>105</v>
      </c>
      <c r="E64" s="57">
        <v>0</v>
      </c>
    </row>
    <row r="65" spans="1:5" s="60" customFormat="1" ht="18" customHeight="1">
      <c r="A65" s="19"/>
      <c r="B65" s="44">
        <v>75045</v>
      </c>
      <c r="C65" s="45" t="s">
        <v>155</v>
      </c>
      <c r="D65" s="46"/>
      <c r="E65" s="47">
        <f>IF(SUM(E66:E66)&gt;0,SUM(E66:E66),"")</f>
        <v>23000</v>
      </c>
    </row>
    <row r="66" spans="1:5" ht="39.75" customHeight="1">
      <c r="A66" s="23"/>
      <c r="B66" s="51"/>
      <c r="C66" s="18" t="s">
        <v>91</v>
      </c>
      <c r="D66" s="56" t="s">
        <v>92</v>
      </c>
      <c r="E66" s="57">
        <v>23000</v>
      </c>
    </row>
    <row r="67" spans="1:5" s="60" customFormat="1" ht="20.25" customHeight="1">
      <c r="A67" s="19"/>
      <c r="B67" s="41">
        <v>75054</v>
      </c>
      <c r="C67" s="21" t="s">
        <v>156</v>
      </c>
      <c r="D67" s="22"/>
      <c r="E67" s="14">
        <f>IF(SUM(E68:E68)&gt;0,SUM(E68:E68),"")</f>
      </c>
    </row>
    <row r="68" spans="1:5" ht="38.25" customHeight="1">
      <c r="A68" s="23"/>
      <c r="B68" s="51"/>
      <c r="C68" s="18" t="s">
        <v>149</v>
      </c>
      <c r="D68" s="56" t="s">
        <v>150</v>
      </c>
      <c r="E68" s="57">
        <v>0</v>
      </c>
    </row>
    <row r="69" spans="1:5" s="60" customFormat="1" ht="18" customHeight="1">
      <c r="A69" s="19"/>
      <c r="B69" s="41">
        <v>75095</v>
      </c>
      <c r="C69" s="21" t="s">
        <v>94</v>
      </c>
      <c r="D69" s="22"/>
      <c r="E69" s="14">
        <f>IF(SUM(E70:E70)&gt;0,SUM(E70:E70),"")</f>
      </c>
    </row>
    <row r="70" spans="1:5" ht="14.25" customHeight="1" thickBot="1">
      <c r="A70" s="23"/>
      <c r="B70" s="51"/>
      <c r="C70" s="55"/>
      <c r="D70" s="56"/>
      <c r="E70" s="57">
        <v>0</v>
      </c>
    </row>
    <row r="71" spans="1:5" s="61" customFormat="1" ht="32.25" customHeight="1" thickBot="1">
      <c r="A71" s="35">
        <v>751</v>
      </c>
      <c r="B71" s="28"/>
      <c r="C71" s="29" t="s">
        <v>157</v>
      </c>
      <c r="D71" s="30"/>
      <c r="E71" s="11">
        <f>IF(SUM(E72,E75,E77)&gt;0,SUM(E72,E75,E77),"")</f>
        <v>7869</v>
      </c>
    </row>
    <row r="72" spans="1:5" s="60" customFormat="1" ht="33.75" customHeight="1">
      <c r="A72" s="19"/>
      <c r="B72" s="41">
        <v>75101</v>
      </c>
      <c r="C72" s="21" t="s">
        <v>158</v>
      </c>
      <c r="D72" s="22"/>
      <c r="E72" s="62">
        <f>IF(SUM(E73,E74)&gt;0,SUM(E73,E74),"")</f>
        <v>7869</v>
      </c>
    </row>
    <row r="73" spans="1:5" s="60" customFormat="1" ht="37.5" customHeight="1">
      <c r="A73" s="19"/>
      <c r="B73" s="48"/>
      <c r="C73" s="18" t="s">
        <v>149</v>
      </c>
      <c r="D73" s="63" t="s">
        <v>150</v>
      </c>
      <c r="E73" s="17">
        <v>7869</v>
      </c>
    </row>
    <row r="74" spans="1:5" ht="15" customHeight="1">
      <c r="A74" s="23"/>
      <c r="B74" s="51"/>
      <c r="C74" s="18"/>
      <c r="D74" s="56"/>
      <c r="E74" s="57"/>
    </row>
    <row r="75" spans="1:5" ht="24" customHeight="1">
      <c r="A75" s="23"/>
      <c r="B75" s="345">
        <v>75108</v>
      </c>
      <c r="C75" s="346" t="s">
        <v>159</v>
      </c>
      <c r="D75" s="347"/>
      <c r="E75" s="67">
        <f>IF(SUM(E76)&gt;0,SUM(E76),"")</f>
      </c>
    </row>
    <row r="76" spans="1:5" ht="39.75" customHeight="1">
      <c r="A76" s="23"/>
      <c r="B76" s="51"/>
      <c r="C76" s="18" t="s">
        <v>149</v>
      </c>
      <c r="D76" s="56" t="s">
        <v>150</v>
      </c>
      <c r="E76" s="57"/>
    </row>
    <row r="77" spans="1:5" s="60" customFormat="1" ht="29.25" customHeight="1">
      <c r="A77" s="19"/>
      <c r="B77" s="41">
        <v>75110</v>
      </c>
      <c r="C77" s="21" t="s">
        <v>160</v>
      </c>
      <c r="D77" s="22"/>
      <c r="E77" s="67">
        <f>IF(SUM(E78)&gt;0,SUM(E78),"")</f>
      </c>
    </row>
    <row r="78" spans="1:5" ht="43.5" customHeight="1" thickBot="1">
      <c r="A78" s="23"/>
      <c r="B78" s="51"/>
      <c r="C78" s="18" t="s">
        <v>149</v>
      </c>
      <c r="D78" s="56" t="s">
        <v>150</v>
      </c>
      <c r="E78" s="57"/>
    </row>
    <row r="79" spans="1:5" s="61" customFormat="1" ht="30" customHeight="1">
      <c r="A79" s="35">
        <v>754</v>
      </c>
      <c r="B79" s="28"/>
      <c r="C79" s="29" t="s">
        <v>161</v>
      </c>
      <c r="D79" s="30"/>
      <c r="E79" s="11">
        <f>IF(SUM(E80,E85)&gt;0,SUM(E80,E85),"")</f>
        <v>3815000</v>
      </c>
    </row>
    <row r="80" spans="1:5" s="60" customFormat="1" ht="24" customHeight="1">
      <c r="A80" s="19"/>
      <c r="B80" s="41">
        <v>75411</v>
      </c>
      <c r="C80" s="21" t="s">
        <v>162</v>
      </c>
      <c r="D80" s="22"/>
      <c r="E80" s="47">
        <f>IF(SUM(E81:E84)&gt;0,SUM(E81:E84),"")</f>
        <v>3805000</v>
      </c>
    </row>
    <row r="81" spans="1:5" ht="41.25" customHeight="1">
      <c r="A81" s="23"/>
      <c r="B81" s="51"/>
      <c r="C81" s="18" t="s">
        <v>91</v>
      </c>
      <c r="D81" s="56" t="s">
        <v>92</v>
      </c>
      <c r="E81" s="68">
        <v>3505000</v>
      </c>
    </row>
    <row r="82" spans="1:5" ht="39.75" customHeight="1">
      <c r="A82" s="23"/>
      <c r="B82" s="51"/>
      <c r="C82" s="55" t="s">
        <v>145</v>
      </c>
      <c r="D82" s="56" t="s">
        <v>146</v>
      </c>
      <c r="E82" s="68">
        <v>300000</v>
      </c>
    </row>
    <row r="83" spans="1:5" ht="40.5" customHeight="1">
      <c r="A83" s="23"/>
      <c r="B83" s="51"/>
      <c r="C83" s="55" t="s">
        <v>163</v>
      </c>
      <c r="D83" s="56" t="s">
        <v>164</v>
      </c>
      <c r="E83" s="68"/>
    </row>
    <row r="84" spans="1:5" ht="39.75" customHeight="1">
      <c r="A84" s="23"/>
      <c r="B84" s="59"/>
      <c r="C84" s="55" t="s">
        <v>165</v>
      </c>
      <c r="D84" s="56" t="s">
        <v>166</v>
      </c>
      <c r="E84" s="68"/>
    </row>
    <row r="85" spans="1:5" s="60" customFormat="1" ht="21" customHeight="1">
      <c r="A85" s="19"/>
      <c r="B85" s="44">
        <v>75416</v>
      </c>
      <c r="C85" s="45" t="s">
        <v>167</v>
      </c>
      <c r="D85" s="46"/>
      <c r="E85" s="47">
        <f>IF(SUM(E86)&gt;0,SUM(E86),"")</f>
        <v>10000</v>
      </c>
    </row>
    <row r="86" spans="1:5" ht="17.25" customHeight="1" thickBot="1">
      <c r="A86" s="23"/>
      <c r="B86" s="51"/>
      <c r="C86" s="55" t="s">
        <v>168</v>
      </c>
      <c r="D86" s="56" t="s">
        <v>169</v>
      </c>
      <c r="E86" s="68">
        <v>10000</v>
      </c>
    </row>
    <row r="87" spans="1:5" s="61" customFormat="1" ht="59.25" customHeight="1">
      <c r="A87" s="35">
        <v>756</v>
      </c>
      <c r="B87" s="28"/>
      <c r="C87" s="29" t="s">
        <v>170</v>
      </c>
      <c r="D87" s="30"/>
      <c r="E87" s="11">
        <f>IF(SUM(E88,E91,E103,E107,E109,E112)&gt;0,SUM(E88,E91,E103,E107,E109,E112),"")</f>
        <v>43876244</v>
      </c>
    </row>
    <row r="88" spans="1:5" s="60" customFormat="1" ht="24.75" customHeight="1">
      <c r="A88" s="19"/>
      <c r="B88" s="41">
        <v>75601</v>
      </c>
      <c r="C88" s="21" t="s">
        <v>171</v>
      </c>
      <c r="D88" s="22"/>
      <c r="E88" s="14">
        <f>IF(SUM(E89:E90)&gt;0,SUM(E89:E90),"")</f>
        <v>555000</v>
      </c>
    </row>
    <row r="89" spans="1:5" ht="28.5" customHeight="1">
      <c r="A89" s="23"/>
      <c r="B89" s="51"/>
      <c r="C89" s="55" t="s">
        <v>172</v>
      </c>
      <c r="D89" s="56" t="s">
        <v>173</v>
      </c>
      <c r="E89" s="57">
        <v>550000</v>
      </c>
    </row>
    <row r="90" spans="1:5" ht="15.75" customHeight="1">
      <c r="A90" s="23"/>
      <c r="B90" s="51"/>
      <c r="C90" s="55" t="s">
        <v>174</v>
      </c>
      <c r="D90" s="56" t="s">
        <v>128</v>
      </c>
      <c r="E90" s="57">
        <v>5000</v>
      </c>
    </row>
    <row r="91" spans="1:5" s="60" customFormat="1" ht="49.5" customHeight="1">
      <c r="A91" s="19"/>
      <c r="B91" s="41">
        <v>75615</v>
      </c>
      <c r="C91" s="21" t="s">
        <v>175</v>
      </c>
      <c r="D91" s="22"/>
      <c r="E91" s="14">
        <f>IF(SUM(E92:E102)&gt;0,SUM(E92:E102),"")</f>
        <v>17745280</v>
      </c>
    </row>
    <row r="92" spans="1:5" ht="15.75" customHeight="1">
      <c r="A92" s="23"/>
      <c r="B92" s="51"/>
      <c r="C92" s="55" t="s">
        <v>177</v>
      </c>
      <c r="D92" s="56" t="s">
        <v>178</v>
      </c>
      <c r="E92" s="68">
        <v>14417405</v>
      </c>
    </row>
    <row r="93" spans="1:5" ht="15" customHeight="1">
      <c r="A93" s="23"/>
      <c r="B93" s="51"/>
      <c r="C93" s="55" t="s">
        <v>179</v>
      </c>
      <c r="D93" s="56" t="s">
        <v>180</v>
      </c>
      <c r="E93" s="68">
        <v>71000</v>
      </c>
    </row>
    <row r="94" spans="1:5" ht="15" customHeight="1">
      <c r="A94" s="23"/>
      <c r="B94" s="51"/>
      <c r="C94" s="55" t="s">
        <v>181</v>
      </c>
      <c r="D94" s="56" t="s">
        <v>182</v>
      </c>
      <c r="E94" s="68">
        <v>100</v>
      </c>
    </row>
    <row r="95" spans="1:5" ht="15" customHeight="1">
      <c r="A95" s="23"/>
      <c r="B95" s="51"/>
      <c r="C95" s="55" t="s">
        <v>183</v>
      </c>
      <c r="D95" s="56" t="s">
        <v>184</v>
      </c>
      <c r="E95" s="68">
        <v>1302775</v>
      </c>
    </row>
    <row r="96" spans="1:5" ht="15" customHeight="1">
      <c r="A96" s="23"/>
      <c r="B96" s="51"/>
      <c r="C96" s="55" t="s">
        <v>185</v>
      </c>
      <c r="D96" s="56" t="s">
        <v>186</v>
      </c>
      <c r="E96" s="68">
        <v>200000</v>
      </c>
    </row>
    <row r="97" spans="1:5" ht="15" customHeight="1">
      <c r="A97" s="23"/>
      <c r="B97" s="51"/>
      <c r="C97" s="55" t="s">
        <v>187</v>
      </c>
      <c r="D97" s="56" t="s">
        <v>188</v>
      </c>
      <c r="E97" s="68">
        <v>93000</v>
      </c>
    </row>
    <row r="98" spans="1:5" ht="15" customHeight="1">
      <c r="A98" s="23"/>
      <c r="B98" s="51"/>
      <c r="C98" s="55" t="s">
        <v>189</v>
      </c>
      <c r="D98" s="56" t="s">
        <v>190</v>
      </c>
      <c r="E98" s="68">
        <v>330000</v>
      </c>
    </row>
    <row r="99" spans="1:5" ht="16.5" customHeight="1">
      <c r="A99" s="23"/>
      <c r="B99" s="51"/>
      <c r="C99" s="55" t="s">
        <v>191</v>
      </c>
      <c r="D99" s="56" t="s">
        <v>192</v>
      </c>
      <c r="E99" s="68">
        <v>130000</v>
      </c>
    </row>
    <row r="100" spans="1:5" ht="14.25" customHeight="1">
      <c r="A100" s="23"/>
      <c r="B100" s="51"/>
      <c r="C100" s="55" t="s">
        <v>193</v>
      </c>
      <c r="D100" s="56" t="s">
        <v>194</v>
      </c>
      <c r="E100" s="68">
        <v>1200000</v>
      </c>
    </row>
    <row r="101" spans="1:5" ht="18" customHeight="1">
      <c r="A101" s="23"/>
      <c r="B101" s="59"/>
      <c r="C101" s="55" t="s">
        <v>174</v>
      </c>
      <c r="D101" s="56" t="s">
        <v>128</v>
      </c>
      <c r="E101" s="68">
        <v>1000</v>
      </c>
    </row>
    <row r="102" spans="1:5" ht="29.25" customHeight="1">
      <c r="A102" s="23"/>
      <c r="B102" s="51"/>
      <c r="C102" s="55" t="s">
        <v>140</v>
      </c>
      <c r="D102" s="52" t="s">
        <v>141</v>
      </c>
      <c r="E102" s="69"/>
    </row>
    <row r="103" spans="1:5" s="60" customFormat="1" ht="40.5" customHeight="1">
      <c r="A103" s="19"/>
      <c r="B103" s="44">
        <v>75618</v>
      </c>
      <c r="C103" s="45" t="s">
        <v>195</v>
      </c>
      <c r="D103" s="46"/>
      <c r="E103" s="47">
        <f>IF(SUM(E104:E106)&gt;0,SUM(E104:E106),"")</f>
        <v>1705000</v>
      </c>
    </row>
    <row r="104" spans="1:5" ht="14.25" customHeight="1">
      <c r="A104" s="23"/>
      <c r="B104" s="51"/>
      <c r="C104" s="55" t="s">
        <v>196</v>
      </c>
      <c r="D104" s="56" t="s">
        <v>197</v>
      </c>
      <c r="E104" s="68">
        <v>1100000</v>
      </c>
    </row>
    <row r="105" spans="1:5" ht="15.75" customHeight="1">
      <c r="A105" s="23"/>
      <c r="B105" s="51"/>
      <c r="C105" s="55" t="s">
        <v>127</v>
      </c>
      <c r="D105" s="56" t="s">
        <v>128</v>
      </c>
      <c r="E105" s="68">
        <v>5000</v>
      </c>
    </row>
    <row r="106" spans="1:5" ht="16.5" customHeight="1">
      <c r="A106" s="23"/>
      <c r="B106" s="51"/>
      <c r="C106" s="55" t="s">
        <v>198</v>
      </c>
      <c r="D106" s="56" t="s">
        <v>199</v>
      </c>
      <c r="E106" s="68">
        <v>600000</v>
      </c>
    </row>
    <row r="107" spans="1:5" s="60" customFormat="1" ht="18" customHeight="1">
      <c r="A107" s="19"/>
      <c r="B107" s="41">
        <v>75619</v>
      </c>
      <c r="C107" s="21" t="s">
        <v>200</v>
      </c>
      <c r="D107" s="22"/>
      <c r="E107" s="14">
        <f>IF(SUM(E108:E108)&gt;0,SUM(E108:E108),"")</f>
        <v>200000</v>
      </c>
    </row>
    <row r="108" spans="1:5" ht="17.25" customHeight="1">
      <c r="A108" s="23"/>
      <c r="B108" s="51"/>
      <c r="C108" s="55" t="s">
        <v>127</v>
      </c>
      <c r="D108" s="56" t="s">
        <v>128</v>
      </c>
      <c r="E108" s="68">
        <v>200000</v>
      </c>
    </row>
    <row r="109" spans="1:5" s="60" customFormat="1" ht="25.5">
      <c r="A109" s="19"/>
      <c r="B109" s="41">
        <v>75621</v>
      </c>
      <c r="C109" s="21" t="s">
        <v>201</v>
      </c>
      <c r="D109" s="22"/>
      <c r="E109" s="14">
        <f>IF(SUM(E110:E111)&gt;0,SUM(E110:E111),"")</f>
        <v>19198637</v>
      </c>
    </row>
    <row r="110" spans="1:5" ht="17.25" customHeight="1">
      <c r="A110" s="23"/>
      <c r="B110" s="51"/>
      <c r="C110" s="55" t="s">
        <v>202</v>
      </c>
      <c r="D110" s="56" t="s">
        <v>203</v>
      </c>
      <c r="E110" s="68">
        <v>18548637</v>
      </c>
    </row>
    <row r="111" spans="1:5" ht="15" customHeight="1">
      <c r="A111" s="23"/>
      <c r="B111" s="51"/>
      <c r="C111" s="55" t="s">
        <v>204</v>
      </c>
      <c r="D111" s="56" t="s">
        <v>205</v>
      </c>
      <c r="E111" s="68">
        <v>650000</v>
      </c>
    </row>
    <row r="112" spans="1:5" s="60" customFormat="1" ht="25.5">
      <c r="A112" s="19"/>
      <c r="B112" s="41">
        <v>75622</v>
      </c>
      <c r="C112" s="21" t="s">
        <v>206</v>
      </c>
      <c r="D112" s="22"/>
      <c r="E112" s="14">
        <f>IF(SUM(E113:E114)&gt;0,SUM(E113:E114),"")</f>
        <v>4472327</v>
      </c>
    </row>
    <row r="113" spans="1:5" ht="17.25" customHeight="1">
      <c r="A113" s="23"/>
      <c r="B113" s="51"/>
      <c r="C113" s="55" t="s">
        <v>202</v>
      </c>
      <c r="D113" s="56" t="s">
        <v>203</v>
      </c>
      <c r="E113" s="68">
        <v>4372327</v>
      </c>
    </row>
    <row r="114" spans="1:5" ht="15.75" customHeight="1" thickBot="1">
      <c r="A114" s="23"/>
      <c r="B114" s="51"/>
      <c r="C114" s="55" t="s">
        <v>204</v>
      </c>
      <c r="D114" s="52" t="s">
        <v>205</v>
      </c>
      <c r="E114" s="69">
        <v>100000</v>
      </c>
    </row>
    <row r="115" spans="1:5" s="61" customFormat="1" ht="21.75" customHeight="1">
      <c r="A115" s="35">
        <v>758</v>
      </c>
      <c r="B115" s="28"/>
      <c r="C115" s="29" t="s">
        <v>207</v>
      </c>
      <c r="D115" s="30"/>
      <c r="E115" s="11">
        <f>IF(SUM(E116,E119,E121,E123,E125,E127,E129,E135)&gt;0,SUM(E116,E119,E121,E123,E125,E127,E129,E135),"")</f>
        <v>57818524</v>
      </c>
    </row>
    <row r="116" spans="1:5" s="60" customFormat="1" ht="26.25" customHeight="1">
      <c r="A116" s="19"/>
      <c r="B116" s="41">
        <v>75801</v>
      </c>
      <c r="C116" s="21" t="s">
        <v>208</v>
      </c>
      <c r="D116" s="22"/>
      <c r="E116" s="14">
        <f>IF(SUM(E117:E118)&gt;0,SUM(E117:E118),"")</f>
        <v>53059721</v>
      </c>
    </row>
    <row r="117" spans="1:5" ht="17.25" customHeight="1">
      <c r="A117" s="23"/>
      <c r="B117" s="51"/>
      <c r="C117" s="55" t="s">
        <v>209</v>
      </c>
      <c r="D117" s="56" t="s">
        <v>210</v>
      </c>
      <c r="E117" s="68">
        <v>27074301</v>
      </c>
    </row>
    <row r="118" spans="1:5" ht="16.5" customHeight="1">
      <c r="A118" s="23"/>
      <c r="B118" s="51"/>
      <c r="C118" s="55" t="s">
        <v>211</v>
      </c>
      <c r="D118" s="56" t="s">
        <v>210</v>
      </c>
      <c r="E118" s="68">
        <v>25985420</v>
      </c>
    </row>
    <row r="119" spans="1:5" s="60" customFormat="1" ht="30.75" customHeight="1">
      <c r="A119" s="19"/>
      <c r="B119" s="41">
        <v>75802</v>
      </c>
      <c r="C119" s="21" t="s">
        <v>212</v>
      </c>
      <c r="D119" s="22"/>
      <c r="E119" s="14">
        <f>IF(SUM(E120)&gt;0,SUM(E120),"")</f>
      </c>
    </row>
    <row r="120" spans="1:5" ht="15.75" customHeight="1">
      <c r="A120" s="23"/>
      <c r="B120" s="51"/>
      <c r="C120" s="55" t="s">
        <v>213</v>
      </c>
      <c r="D120" s="56" t="s">
        <v>210</v>
      </c>
      <c r="E120" s="68"/>
    </row>
    <row r="121" spans="1:5" s="60" customFormat="1" ht="30" customHeight="1">
      <c r="A121" s="19"/>
      <c r="B121" s="41">
        <v>75803</v>
      </c>
      <c r="C121" s="21" t="s">
        <v>214</v>
      </c>
      <c r="D121" s="22"/>
      <c r="E121" s="14">
        <f>IF(SUM(E122)&gt;0,SUM(E122),"")</f>
        <v>567078</v>
      </c>
    </row>
    <row r="122" spans="1:5" ht="16.5" customHeight="1">
      <c r="A122" s="23"/>
      <c r="B122" s="51"/>
      <c r="C122" s="55" t="s">
        <v>213</v>
      </c>
      <c r="D122" s="56" t="s">
        <v>210</v>
      </c>
      <c r="E122" s="68">
        <v>567078</v>
      </c>
    </row>
    <row r="123" spans="1:5" s="60" customFormat="1" ht="32.25" customHeight="1">
      <c r="A123" s="19"/>
      <c r="B123" s="41">
        <v>75805</v>
      </c>
      <c r="C123" s="21" t="s">
        <v>215</v>
      </c>
      <c r="D123" s="22"/>
      <c r="E123" s="14">
        <f>IF(SUM(E124)&gt;0,SUM(E124),"")</f>
      </c>
    </row>
    <row r="124" spans="1:5" ht="12.75">
      <c r="A124" s="23"/>
      <c r="B124" s="51"/>
      <c r="C124" s="55" t="s">
        <v>213</v>
      </c>
      <c r="D124" s="56" t="s">
        <v>210</v>
      </c>
      <c r="E124" s="68"/>
    </row>
    <row r="125" spans="1:5" s="60" customFormat="1" ht="27" customHeight="1">
      <c r="A125" s="19"/>
      <c r="B125" s="41">
        <v>75806</v>
      </c>
      <c r="C125" s="21" t="s">
        <v>216</v>
      </c>
      <c r="D125" s="22"/>
      <c r="E125" s="14">
        <f>IF(SUM(E126)&gt;0,SUM(E126),"")</f>
      </c>
    </row>
    <row r="126" spans="1:5" ht="15.75" customHeight="1">
      <c r="A126" s="23"/>
      <c r="B126" s="70"/>
      <c r="C126" s="55" t="s">
        <v>213</v>
      </c>
      <c r="D126" s="56" t="s">
        <v>210</v>
      </c>
      <c r="E126" s="68"/>
    </row>
    <row r="127" spans="1:5" ht="27.75" customHeight="1">
      <c r="A127" s="23"/>
      <c r="B127" s="345">
        <v>75807</v>
      </c>
      <c r="C127" s="346" t="s">
        <v>217</v>
      </c>
      <c r="D127" s="347"/>
      <c r="E127" s="14">
        <f>IF(SUM(E128)&gt;0,SUM(E128),"")</f>
        <v>4096278</v>
      </c>
    </row>
    <row r="128" spans="1:5" ht="15.75" customHeight="1">
      <c r="A128" s="23"/>
      <c r="B128" s="51"/>
      <c r="C128" s="55" t="s">
        <v>213</v>
      </c>
      <c r="D128" s="56" t="s">
        <v>210</v>
      </c>
      <c r="E128" s="68">
        <v>4096278</v>
      </c>
    </row>
    <row r="129" spans="1:5" s="60" customFormat="1" ht="16.5" customHeight="1">
      <c r="A129" s="19"/>
      <c r="B129" s="41">
        <v>75814</v>
      </c>
      <c r="C129" s="21" t="s">
        <v>218</v>
      </c>
      <c r="D129" s="22"/>
      <c r="E129" s="14">
        <f>IF(SUM(E130:E134)&gt;0,SUM(E130:E134),"")</f>
      </c>
    </row>
    <row r="130" spans="1:5" ht="27" customHeight="1">
      <c r="A130" s="23"/>
      <c r="B130" s="51"/>
      <c r="C130" s="55" t="s">
        <v>172</v>
      </c>
      <c r="D130" s="56" t="s">
        <v>173</v>
      </c>
      <c r="E130" s="68"/>
    </row>
    <row r="131" spans="1:5" ht="12.75">
      <c r="A131" s="23"/>
      <c r="B131" s="51"/>
      <c r="C131" s="71" t="s">
        <v>185</v>
      </c>
      <c r="D131" s="72" t="s">
        <v>186</v>
      </c>
      <c r="E131" s="73"/>
    </row>
    <row r="132" spans="1:5" ht="12.75">
      <c r="A132" s="23"/>
      <c r="B132" s="51"/>
      <c r="C132" s="71" t="s">
        <v>196</v>
      </c>
      <c r="D132" s="72" t="s">
        <v>197</v>
      </c>
      <c r="E132" s="73"/>
    </row>
    <row r="133" spans="1:5" ht="12.75">
      <c r="A133" s="23"/>
      <c r="B133" s="51"/>
      <c r="C133" s="71" t="s">
        <v>193</v>
      </c>
      <c r="D133" s="72" t="s">
        <v>194</v>
      </c>
      <c r="E133" s="73"/>
    </row>
    <row r="134" spans="1:5" ht="15" customHeight="1">
      <c r="A134" s="23"/>
      <c r="B134" s="70"/>
      <c r="C134" s="55" t="s">
        <v>104</v>
      </c>
      <c r="D134" s="56" t="s">
        <v>105</v>
      </c>
      <c r="E134" s="68"/>
    </row>
    <row r="135" spans="1:5" ht="28.5" customHeight="1">
      <c r="A135" s="23"/>
      <c r="B135" s="348">
        <v>75832</v>
      </c>
      <c r="C135" s="346" t="s">
        <v>219</v>
      </c>
      <c r="D135" s="347"/>
      <c r="E135" s="14">
        <f>IF(SUM(E136:E136)&gt;0,SUM(E136:E136),"")</f>
        <v>95447</v>
      </c>
    </row>
    <row r="136" spans="1:5" ht="16.5" customHeight="1" thickBot="1">
      <c r="A136" s="23"/>
      <c r="B136" s="51"/>
      <c r="C136" s="55" t="s">
        <v>213</v>
      </c>
      <c r="D136" s="75" t="s">
        <v>210</v>
      </c>
      <c r="E136" s="76">
        <v>95447</v>
      </c>
    </row>
    <row r="137" spans="1:5" s="61" customFormat="1" ht="22.5" customHeight="1">
      <c r="A137" s="35">
        <v>801</v>
      </c>
      <c r="B137" s="28"/>
      <c r="C137" s="29" t="s">
        <v>220</v>
      </c>
      <c r="D137" s="30"/>
      <c r="E137" s="11">
        <f>IF(SUM(E138,E142,E144,E146,E148,E152,E155,E158,E161,E165,E170)&gt;0,SUM(E138,E142,E144,E146,E148,E152,E155,E158,E161,E165,E170),"")</f>
        <v>177117</v>
      </c>
    </row>
    <row r="138" spans="1:5" s="60" customFormat="1" ht="18" customHeight="1">
      <c r="A138" s="19"/>
      <c r="B138" s="41">
        <v>80101</v>
      </c>
      <c r="C138" s="21" t="s">
        <v>221</v>
      </c>
      <c r="D138" s="22"/>
      <c r="E138" s="14">
        <f>IF(SUM(E139:E141)&gt;0,SUM(E139:E141),"")</f>
        <v>43402</v>
      </c>
    </row>
    <row r="139" spans="1:5" ht="15" customHeight="1">
      <c r="A139" s="23"/>
      <c r="B139" s="51"/>
      <c r="C139" s="55" t="s">
        <v>89</v>
      </c>
      <c r="D139" s="56" t="s">
        <v>90</v>
      </c>
      <c r="E139" s="68">
        <v>11100</v>
      </c>
    </row>
    <row r="140" spans="1:5" ht="40.5" customHeight="1">
      <c r="A140" s="23"/>
      <c r="B140" s="51"/>
      <c r="C140" s="18" t="s">
        <v>149</v>
      </c>
      <c r="D140" s="56" t="s">
        <v>150</v>
      </c>
      <c r="E140" s="68"/>
    </row>
    <row r="141" spans="1:5" ht="51.75" customHeight="1">
      <c r="A141" s="23"/>
      <c r="B141" s="51"/>
      <c r="C141" s="55" t="s">
        <v>121</v>
      </c>
      <c r="D141" s="56" t="s">
        <v>122</v>
      </c>
      <c r="E141" s="77">
        <v>32302</v>
      </c>
    </row>
    <row r="142" spans="1:5" s="60" customFormat="1" ht="18" customHeight="1">
      <c r="A142" s="19"/>
      <c r="B142" s="41">
        <v>80102</v>
      </c>
      <c r="C142" s="21" t="s">
        <v>222</v>
      </c>
      <c r="D142" s="22"/>
      <c r="E142" s="14">
        <f>IF(SUM(E143:E143)&gt;0,SUM(E143:E143),"")</f>
        <v>1700</v>
      </c>
    </row>
    <row r="143" spans="1:5" ht="15" customHeight="1">
      <c r="A143" s="23"/>
      <c r="B143" s="59"/>
      <c r="C143" s="55" t="s">
        <v>89</v>
      </c>
      <c r="D143" s="56" t="s">
        <v>90</v>
      </c>
      <c r="E143" s="68">
        <v>1700</v>
      </c>
    </row>
    <row r="144" spans="1:5" ht="15" customHeight="1">
      <c r="A144" s="23"/>
      <c r="B144" s="345">
        <v>80104</v>
      </c>
      <c r="C144" s="346" t="s">
        <v>223</v>
      </c>
      <c r="D144" s="347"/>
      <c r="E144" s="14">
        <f>IF(SUM(E145:E145)&gt;0,SUM(E145:E145),"")</f>
        <v>1000</v>
      </c>
    </row>
    <row r="145" spans="1:5" ht="15" customHeight="1">
      <c r="A145" s="23"/>
      <c r="B145" s="59"/>
      <c r="C145" s="55" t="s">
        <v>89</v>
      </c>
      <c r="D145" s="56" t="s">
        <v>90</v>
      </c>
      <c r="E145" s="68">
        <v>1000</v>
      </c>
    </row>
    <row r="146" spans="1:5" ht="15" customHeight="1">
      <c r="A146" s="23"/>
      <c r="B146" s="345">
        <v>80105</v>
      </c>
      <c r="C146" s="346" t="s">
        <v>224</v>
      </c>
      <c r="D146" s="347"/>
      <c r="E146" s="14">
        <f>IF(SUM(E147:E147)&gt;0,SUM(E147:E147),"")</f>
      </c>
    </row>
    <row r="147" spans="1:5" ht="15" customHeight="1">
      <c r="A147" s="23"/>
      <c r="B147" s="51"/>
      <c r="C147" s="55"/>
      <c r="D147" s="56"/>
      <c r="E147" s="68"/>
    </row>
    <row r="148" spans="1:5" s="60" customFormat="1" ht="18" customHeight="1">
      <c r="A148" s="19"/>
      <c r="B148" s="41">
        <v>80110</v>
      </c>
      <c r="C148" s="21" t="s">
        <v>225</v>
      </c>
      <c r="D148" s="22"/>
      <c r="E148" s="14">
        <f>IF(SUM(E149:E151)&gt;0,SUM(E149:E151),"")</f>
        <v>54170</v>
      </c>
    </row>
    <row r="149" spans="1:5" s="60" customFormat="1" ht="51.75" customHeight="1">
      <c r="A149" s="19"/>
      <c r="B149" s="48"/>
      <c r="C149" s="55" t="s">
        <v>121</v>
      </c>
      <c r="D149" s="63" t="s">
        <v>122</v>
      </c>
      <c r="E149" s="78">
        <v>44930</v>
      </c>
    </row>
    <row r="150" spans="1:5" ht="12.75">
      <c r="A150" s="23"/>
      <c r="B150" s="59"/>
      <c r="C150" s="55" t="s">
        <v>89</v>
      </c>
      <c r="D150" s="56" t="s">
        <v>90</v>
      </c>
      <c r="E150" s="68">
        <v>9240</v>
      </c>
    </row>
    <row r="151" spans="1:5" ht="12.75">
      <c r="A151" s="23"/>
      <c r="B151" s="51"/>
      <c r="C151" s="55" t="s">
        <v>104</v>
      </c>
      <c r="D151" s="56" t="s">
        <v>105</v>
      </c>
      <c r="E151" s="68"/>
    </row>
    <row r="152" spans="1:5" ht="12.75">
      <c r="A152" s="23"/>
      <c r="B152" s="345">
        <v>80114</v>
      </c>
      <c r="C152" s="346" t="s">
        <v>226</v>
      </c>
      <c r="D152" s="347"/>
      <c r="E152" s="14">
        <f>IF(SUM(E153:E154)&gt;0,SUM(E153:E154),"")</f>
      </c>
    </row>
    <row r="153" spans="1:5" ht="12.75">
      <c r="A153" s="23"/>
      <c r="B153" s="79"/>
      <c r="C153" s="55" t="s">
        <v>89</v>
      </c>
      <c r="D153" s="80" t="s">
        <v>90</v>
      </c>
      <c r="E153" s="81"/>
    </row>
    <row r="154" spans="1:5" ht="15" customHeight="1">
      <c r="A154" s="23"/>
      <c r="B154" s="51"/>
      <c r="C154" s="55" t="s">
        <v>104</v>
      </c>
      <c r="D154" s="56" t="s">
        <v>105</v>
      </c>
      <c r="E154" s="68"/>
    </row>
    <row r="155" spans="1:5" s="82" customFormat="1" ht="18" customHeight="1">
      <c r="A155" s="19"/>
      <c r="B155" s="41">
        <v>80120</v>
      </c>
      <c r="C155" s="21" t="s">
        <v>227</v>
      </c>
      <c r="D155" s="22"/>
      <c r="E155" s="14">
        <f>IF(SUM(E156:E157)&gt;0,SUM(E156:E157),"")</f>
        <v>47373</v>
      </c>
    </row>
    <row r="156" spans="1:5" s="82" customFormat="1" ht="52.5" customHeight="1">
      <c r="A156" s="19"/>
      <c r="B156" s="48"/>
      <c r="C156" s="55" t="s">
        <v>121</v>
      </c>
      <c r="D156" s="63" t="s">
        <v>122</v>
      </c>
      <c r="E156" s="78">
        <v>39953</v>
      </c>
    </row>
    <row r="157" spans="1:5" s="83" customFormat="1" ht="15" customHeight="1">
      <c r="A157" s="23"/>
      <c r="B157" s="59"/>
      <c r="C157" s="55" t="s">
        <v>89</v>
      </c>
      <c r="D157" s="56" t="s">
        <v>90</v>
      </c>
      <c r="E157" s="68">
        <v>7420</v>
      </c>
    </row>
    <row r="158" spans="1:5" s="83" customFormat="1" ht="15" customHeight="1">
      <c r="A158" s="23"/>
      <c r="B158" s="64">
        <v>80123</v>
      </c>
      <c r="C158" s="65" t="s">
        <v>228</v>
      </c>
      <c r="D158" s="66"/>
      <c r="E158" s="14">
        <f>IF(SUM(E159:E160)&gt;0,SUM(E159:E160),"")</f>
        <v>6212</v>
      </c>
    </row>
    <row r="159" spans="1:5" s="83" customFormat="1" ht="51" customHeight="1">
      <c r="A159" s="23"/>
      <c r="B159" s="79"/>
      <c r="C159" s="55" t="s">
        <v>121</v>
      </c>
      <c r="D159" s="80" t="s">
        <v>122</v>
      </c>
      <c r="E159" s="78">
        <v>5212</v>
      </c>
    </row>
    <row r="160" spans="1:5" s="83" customFormat="1" ht="15" customHeight="1">
      <c r="A160" s="23"/>
      <c r="B160" s="51"/>
      <c r="C160" s="55" t="s">
        <v>89</v>
      </c>
      <c r="D160" s="56" t="s">
        <v>90</v>
      </c>
      <c r="E160" s="68">
        <v>1000</v>
      </c>
    </row>
    <row r="161" spans="1:5" s="82" customFormat="1" ht="18" customHeight="1">
      <c r="A161" s="19"/>
      <c r="B161" s="41">
        <v>80130</v>
      </c>
      <c r="C161" s="21" t="s">
        <v>229</v>
      </c>
      <c r="D161" s="22"/>
      <c r="E161" s="14">
        <f>IF(SUM(E162:E164)&gt;0,SUM(E162:E164),"")</f>
        <v>9000</v>
      </c>
    </row>
    <row r="162" spans="1:5" s="83" customFormat="1" ht="28.5" customHeight="1">
      <c r="A162" s="23"/>
      <c r="B162" s="51"/>
      <c r="C162" s="55" t="s">
        <v>230</v>
      </c>
      <c r="D162" s="56" t="s">
        <v>231</v>
      </c>
      <c r="E162" s="68"/>
    </row>
    <row r="163" spans="1:5" s="83" customFormat="1" ht="51" customHeight="1">
      <c r="A163" s="23"/>
      <c r="B163" s="51"/>
      <c r="C163" s="55" t="s">
        <v>121</v>
      </c>
      <c r="D163" s="84" t="s">
        <v>122</v>
      </c>
      <c r="E163" s="77"/>
    </row>
    <row r="164" spans="1:5" s="83" customFormat="1" ht="13.5" customHeight="1">
      <c r="A164" s="23"/>
      <c r="B164" s="59"/>
      <c r="C164" s="55" t="s">
        <v>89</v>
      </c>
      <c r="D164" s="56" t="s">
        <v>90</v>
      </c>
      <c r="E164" s="68">
        <v>9000</v>
      </c>
    </row>
    <row r="165" spans="1:5" s="82" customFormat="1" ht="36.75" customHeight="1">
      <c r="A165" s="19"/>
      <c r="B165" s="41">
        <v>80140</v>
      </c>
      <c r="C165" s="21" t="s">
        <v>232</v>
      </c>
      <c r="D165" s="22"/>
      <c r="E165" s="14">
        <f>IF(SUM(E166:E169)&gt;0,SUM(E166:E169),"")</f>
        <v>14260</v>
      </c>
    </row>
    <row r="166" spans="1:5" s="83" customFormat="1" ht="29.25" customHeight="1">
      <c r="A166" s="23"/>
      <c r="B166" s="59"/>
      <c r="C166" s="55" t="s">
        <v>230</v>
      </c>
      <c r="D166" s="56" t="s">
        <v>231</v>
      </c>
      <c r="E166" s="68"/>
    </row>
    <row r="167" spans="1:5" s="83" customFormat="1" ht="52.5" customHeight="1">
      <c r="A167" s="23"/>
      <c r="B167" s="51"/>
      <c r="C167" s="55" t="s">
        <v>121</v>
      </c>
      <c r="D167" s="85" t="s">
        <v>122</v>
      </c>
      <c r="E167" s="86">
        <v>13260</v>
      </c>
    </row>
    <row r="168" spans="1:5" s="83" customFormat="1" ht="20.25" customHeight="1">
      <c r="A168" s="23"/>
      <c r="B168" s="51"/>
      <c r="C168" s="55" t="s">
        <v>125</v>
      </c>
      <c r="D168" s="52" t="s">
        <v>126</v>
      </c>
      <c r="E168" s="69"/>
    </row>
    <row r="169" spans="1:5" s="83" customFormat="1" ht="16.5" customHeight="1">
      <c r="A169" s="23"/>
      <c r="B169" s="51"/>
      <c r="C169" s="55" t="s">
        <v>89</v>
      </c>
      <c r="D169" s="52" t="s">
        <v>90</v>
      </c>
      <c r="E169" s="69">
        <v>1000</v>
      </c>
    </row>
    <row r="170" spans="1:5" s="82" customFormat="1" ht="18" customHeight="1">
      <c r="A170" s="19"/>
      <c r="B170" s="44">
        <v>80195</v>
      </c>
      <c r="C170" s="45" t="s">
        <v>94</v>
      </c>
      <c r="D170" s="46"/>
      <c r="E170" s="47">
        <f>IF(SUM(E171:E172)&gt;0,SUM(E171:E172),"")</f>
      </c>
    </row>
    <row r="171" spans="1:5" s="83" customFormat="1" ht="26.25" customHeight="1">
      <c r="A171" s="23"/>
      <c r="B171" s="51"/>
      <c r="C171" s="55" t="s">
        <v>233</v>
      </c>
      <c r="D171" s="56" t="s">
        <v>234</v>
      </c>
      <c r="E171" s="68"/>
    </row>
    <row r="172" spans="1:5" s="83" customFormat="1" ht="28.5" customHeight="1" thickBot="1">
      <c r="A172" s="23"/>
      <c r="B172" s="51"/>
      <c r="C172" s="55" t="s">
        <v>230</v>
      </c>
      <c r="D172" s="56" t="s">
        <v>231</v>
      </c>
      <c r="E172" s="68"/>
    </row>
    <row r="173" spans="1:5" s="87" customFormat="1" ht="24" customHeight="1">
      <c r="A173" s="35">
        <v>851</v>
      </c>
      <c r="B173" s="28"/>
      <c r="C173" s="29" t="s">
        <v>235</v>
      </c>
      <c r="D173" s="30"/>
      <c r="E173" s="11">
        <f>IF(SUM(E174,E176)&gt;0,SUM(E174,E176),"")</f>
        <v>32000</v>
      </c>
    </row>
    <row r="174" spans="1:5" s="87" customFormat="1" ht="24" customHeight="1">
      <c r="A174" s="36"/>
      <c r="B174" s="37">
        <v>80154</v>
      </c>
      <c r="C174" s="13" t="s">
        <v>236</v>
      </c>
      <c r="D174" s="38"/>
      <c r="E174" s="47">
        <f>IF(SUM(E175)&gt;0,SUM(E175),"")</f>
      </c>
    </row>
    <row r="175" spans="1:5" s="87" customFormat="1" ht="39" customHeight="1">
      <c r="A175" s="36"/>
      <c r="B175" s="88"/>
      <c r="C175" s="55" t="s">
        <v>237</v>
      </c>
      <c r="D175" s="39" t="s">
        <v>238</v>
      </c>
      <c r="E175" s="17"/>
    </row>
    <row r="176" spans="1:5" s="82" customFormat="1" ht="54" customHeight="1">
      <c r="A176" s="19"/>
      <c r="B176" s="44">
        <v>85156</v>
      </c>
      <c r="C176" s="45" t="s">
        <v>239</v>
      </c>
      <c r="D176" s="46"/>
      <c r="E176" s="47">
        <f>IF(SUM(E177:E179)&gt;0,SUM(E177:E179),"")</f>
        <v>32000</v>
      </c>
    </row>
    <row r="177" spans="1:5" s="83" customFormat="1" ht="63.75" customHeight="1">
      <c r="A177" s="23"/>
      <c r="B177" s="51"/>
      <c r="C177" s="18" t="s">
        <v>240</v>
      </c>
      <c r="D177" s="56" t="s">
        <v>92</v>
      </c>
      <c r="E177" s="68">
        <v>4000</v>
      </c>
    </row>
    <row r="178" spans="1:5" s="83" customFormat="1" ht="39.75" customHeight="1">
      <c r="A178" s="23"/>
      <c r="B178" s="51"/>
      <c r="C178" s="18" t="s">
        <v>149</v>
      </c>
      <c r="D178" s="56" t="s">
        <v>150</v>
      </c>
      <c r="E178" s="68"/>
    </row>
    <row r="179" spans="1:5" s="83" customFormat="1" ht="54" customHeight="1" thickBot="1">
      <c r="A179" s="89"/>
      <c r="B179" s="54"/>
      <c r="C179" s="90" t="s">
        <v>241</v>
      </c>
      <c r="D179" s="91" t="s">
        <v>92</v>
      </c>
      <c r="E179" s="92">
        <v>28000</v>
      </c>
    </row>
    <row r="180" spans="1:5" s="87" customFormat="1" ht="22.5" customHeight="1">
      <c r="A180" s="35">
        <v>852</v>
      </c>
      <c r="B180" s="28"/>
      <c r="C180" s="29" t="s">
        <v>242</v>
      </c>
      <c r="D180" s="30"/>
      <c r="E180" s="11">
        <f>IF(SUM(E181,E186,E193,E196,E199,E201,E203,E207,E213,E218,E223,E225,E227)&gt;0,SUM(E181,E186,E193,E196,E199,E201,E203,E207,E213,E218,E223,E225,E227),"")</f>
        <v>7806463</v>
      </c>
    </row>
    <row r="181" spans="1:5" s="82" customFormat="1" ht="30.75" customHeight="1">
      <c r="A181" s="19"/>
      <c r="B181" s="41">
        <v>85201</v>
      </c>
      <c r="C181" s="21" t="s">
        <v>243</v>
      </c>
      <c r="D181" s="22"/>
      <c r="E181" s="14">
        <f>IF(SUM(E182:E185)&gt;0,SUM(E182:E185),"")</f>
        <v>1431600</v>
      </c>
    </row>
    <row r="182" spans="1:5" s="83" customFormat="1" ht="12.75">
      <c r="A182" s="23"/>
      <c r="B182" s="51"/>
      <c r="C182" s="55" t="s">
        <v>244</v>
      </c>
      <c r="D182" s="56" t="s">
        <v>245</v>
      </c>
      <c r="E182" s="68">
        <v>16000</v>
      </c>
    </row>
    <row r="183" spans="1:5" s="83" customFormat="1" ht="14.25" customHeight="1">
      <c r="A183" s="23"/>
      <c r="B183" s="51"/>
      <c r="C183" s="55" t="s">
        <v>89</v>
      </c>
      <c r="D183" s="56" t="s">
        <v>90</v>
      </c>
      <c r="E183" s="68">
        <v>1600</v>
      </c>
    </row>
    <row r="184" spans="1:5" s="83" customFormat="1" ht="26.25" customHeight="1">
      <c r="A184" s="23"/>
      <c r="B184" s="51"/>
      <c r="C184" s="55" t="s">
        <v>230</v>
      </c>
      <c r="D184" s="56" t="s">
        <v>231</v>
      </c>
      <c r="E184" s="68">
        <v>1414000</v>
      </c>
    </row>
    <row r="185" spans="1:5" s="83" customFormat="1" ht="12.75">
      <c r="A185" s="23"/>
      <c r="B185" s="51"/>
      <c r="C185" s="55" t="s">
        <v>104</v>
      </c>
      <c r="D185" s="56" t="s">
        <v>105</v>
      </c>
      <c r="E185" s="68"/>
    </row>
    <row r="186" spans="1:5" s="82" customFormat="1" ht="18.75" customHeight="1">
      <c r="A186" s="19"/>
      <c r="B186" s="41">
        <v>85202</v>
      </c>
      <c r="C186" s="21" t="s">
        <v>246</v>
      </c>
      <c r="D186" s="22"/>
      <c r="E186" s="14">
        <f>IF(SUM(E187:E192)&gt;0,SUM(E187:E192),"")</f>
        <v>2031000</v>
      </c>
    </row>
    <row r="187" spans="1:5" s="83" customFormat="1" ht="14.25" customHeight="1">
      <c r="A187" s="23"/>
      <c r="B187" s="51"/>
      <c r="C187" s="55" t="s">
        <v>244</v>
      </c>
      <c r="D187" s="56" t="s">
        <v>245</v>
      </c>
      <c r="E187" s="68">
        <v>465400</v>
      </c>
    </row>
    <row r="188" spans="1:5" s="83" customFormat="1" ht="16.5" customHeight="1">
      <c r="A188" s="23"/>
      <c r="B188" s="51"/>
      <c r="C188" s="55" t="s">
        <v>125</v>
      </c>
      <c r="D188" s="56" t="s">
        <v>126</v>
      </c>
      <c r="E188" s="68">
        <v>300</v>
      </c>
    </row>
    <row r="189" spans="1:5" s="83" customFormat="1" ht="14.25" customHeight="1">
      <c r="A189" s="23"/>
      <c r="B189" s="51"/>
      <c r="C189" s="55" t="s">
        <v>89</v>
      </c>
      <c r="D189" s="56" t="s">
        <v>90</v>
      </c>
      <c r="E189" s="68">
        <v>3000</v>
      </c>
    </row>
    <row r="190" spans="1:5" s="83" customFormat="1" ht="14.25" customHeight="1">
      <c r="A190" s="23"/>
      <c r="B190" s="51"/>
      <c r="C190" s="55" t="s">
        <v>104</v>
      </c>
      <c r="D190" s="56" t="s">
        <v>105</v>
      </c>
      <c r="E190" s="68">
        <v>1300</v>
      </c>
    </row>
    <row r="191" spans="1:5" s="83" customFormat="1" ht="27" customHeight="1">
      <c r="A191" s="23"/>
      <c r="B191" s="51"/>
      <c r="C191" s="55" t="s">
        <v>247</v>
      </c>
      <c r="D191" s="56" t="s">
        <v>231</v>
      </c>
      <c r="E191" s="68">
        <v>1561000</v>
      </c>
    </row>
    <row r="192" spans="1:5" s="83" customFormat="1" ht="39.75" customHeight="1">
      <c r="A192" s="23"/>
      <c r="B192" s="51"/>
      <c r="C192" s="55" t="s">
        <v>248</v>
      </c>
      <c r="D192" s="56" t="s">
        <v>249</v>
      </c>
      <c r="E192" s="68">
        <v>0</v>
      </c>
    </row>
    <row r="193" spans="1:5" s="82" customFormat="1" ht="18" customHeight="1">
      <c r="A193" s="19"/>
      <c r="B193" s="41">
        <v>85203</v>
      </c>
      <c r="C193" s="21" t="s">
        <v>250</v>
      </c>
      <c r="D193" s="22"/>
      <c r="E193" s="14">
        <f>IF(SUM(E194:E195)&gt;0,SUM(E194:E195),"")</f>
        <v>252700</v>
      </c>
    </row>
    <row r="194" spans="1:5" s="83" customFormat="1" ht="14.25" customHeight="1">
      <c r="A194" s="23"/>
      <c r="B194" s="51"/>
      <c r="C194" s="55" t="s">
        <v>244</v>
      </c>
      <c r="D194" s="56" t="s">
        <v>245</v>
      </c>
      <c r="E194" s="68">
        <v>35700</v>
      </c>
    </row>
    <row r="195" spans="1:5" s="83" customFormat="1" ht="38.25" customHeight="1">
      <c r="A195" s="23"/>
      <c r="B195" s="51"/>
      <c r="C195" s="18" t="s">
        <v>149</v>
      </c>
      <c r="D195" s="56" t="s">
        <v>150</v>
      </c>
      <c r="E195" s="68">
        <v>217000</v>
      </c>
    </row>
    <row r="196" spans="1:5" s="82" customFormat="1" ht="18" customHeight="1">
      <c r="A196" s="19"/>
      <c r="B196" s="41">
        <v>85204</v>
      </c>
      <c r="C196" s="21" t="s">
        <v>251</v>
      </c>
      <c r="D196" s="22"/>
      <c r="E196" s="14">
        <f>IF(SUM(E197:E198)&gt;0,SUM(E197:E198),"")</f>
        <v>2400</v>
      </c>
    </row>
    <row r="197" spans="1:5" s="83" customFormat="1" ht="13.5" customHeight="1">
      <c r="A197" s="23"/>
      <c r="B197" s="51"/>
      <c r="C197" s="55" t="s">
        <v>244</v>
      </c>
      <c r="D197" s="56" t="s">
        <v>245</v>
      </c>
      <c r="E197" s="68">
        <v>2400</v>
      </c>
    </row>
    <row r="198" spans="1:5" s="83" customFormat="1" ht="30" customHeight="1">
      <c r="A198" s="23"/>
      <c r="B198" s="51"/>
      <c r="C198" s="55" t="s">
        <v>247</v>
      </c>
      <c r="D198" s="56" t="s">
        <v>231</v>
      </c>
      <c r="E198" s="68">
        <v>0</v>
      </c>
    </row>
    <row r="199" spans="1:5" s="82" customFormat="1" ht="51.75" customHeight="1">
      <c r="A199" s="19"/>
      <c r="B199" s="41">
        <v>85213</v>
      </c>
      <c r="C199" s="21" t="s">
        <v>252</v>
      </c>
      <c r="D199" s="22"/>
      <c r="E199" s="14">
        <f>IF(SUM(E200:E200)&gt;0,SUM(E200:E200),"")</f>
        <v>111000</v>
      </c>
    </row>
    <row r="200" spans="1:5" s="83" customFormat="1" ht="39" customHeight="1">
      <c r="A200" s="23"/>
      <c r="B200" s="59"/>
      <c r="C200" s="18" t="s">
        <v>149</v>
      </c>
      <c r="D200" s="56" t="s">
        <v>150</v>
      </c>
      <c r="E200" s="68">
        <v>111000</v>
      </c>
    </row>
    <row r="201" spans="1:5" s="97" customFormat="1" ht="34.5" customHeight="1">
      <c r="A201" s="93"/>
      <c r="B201" s="94">
        <v>85214</v>
      </c>
      <c r="C201" s="45" t="s">
        <v>253</v>
      </c>
      <c r="D201" s="95"/>
      <c r="E201" s="96">
        <f>IF(SUM(E202:E202)&gt;0,SUM(E202:E202),"")</f>
        <v>2396000</v>
      </c>
    </row>
    <row r="202" spans="1:5" s="83" customFormat="1" ht="40.5" customHeight="1">
      <c r="A202" s="23"/>
      <c r="B202" s="51"/>
      <c r="C202" s="18" t="s">
        <v>149</v>
      </c>
      <c r="D202" s="56" t="s">
        <v>150</v>
      </c>
      <c r="E202" s="68">
        <v>2396000</v>
      </c>
    </row>
    <row r="203" spans="1:5" s="82" customFormat="1" ht="18" customHeight="1">
      <c r="A203" s="19"/>
      <c r="B203" s="41">
        <v>85215</v>
      </c>
      <c r="C203" s="21" t="s">
        <v>254</v>
      </c>
      <c r="D203" s="22"/>
      <c r="E203" s="96">
        <f>IF(SUM(E204:E206)&gt;0,SUM(E204:E206),"")</f>
      </c>
    </row>
    <row r="204" spans="1:5" s="82" customFormat="1" ht="15" customHeight="1">
      <c r="A204" s="19"/>
      <c r="B204" s="48"/>
      <c r="C204" s="55" t="s">
        <v>104</v>
      </c>
      <c r="D204" s="63" t="s">
        <v>105</v>
      </c>
      <c r="E204" s="98"/>
    </row>
    <row r="205" spans="1:5" s="83" customFormat="1" ht="30" customHeight="1">
      <c r="A205" s="23"/>
      <c r="B205" s="51"/>
      <c r="C205" s="55" t="s">
        <v>255</v>
      </c>
      <c r="D205" s="56" t="s">
        <v>234</v>
      </c>
      <c r="E205" s="68">
        <v>0</v>
      </c>
    </row>
    <row r="206" spans="1:5" s="83" customFormat="1" ht="11.25" customHeight="1">
      <c r="A206" s="23"/>
      <c r="B206" s="51"/>
      <c r="C206" s="55"/>
      <c r="D206" s="56"/>
      <c r="E206" s="68"/>
    </row>
    <row r="207" spans="1:5" s="82" customFormat="1" ht="23.25" customHeight="1">
      <c r="A207" s="19"/>
      <c r="B207" s="41">
        <v>85216</v>
      </c>
      <c r="C207" s="21" t="s">
        <v>256</v>
      </c>
      <c r="D207" s="22"/>
      <c r="E207" s="14">
        <f>IF(SUM(E208,E209,E212)&gt;0,SUM(E208,E209,E212),"")</f>
        <v>679000</v>
      </c>
    </row>
    <row r="208" spans="1:5" s="83" customFormat="1" ht="38.25">
      <c r="A208" s="23"/>
      <c r="B208" s="51"/>
      <c r="C208" s="18" t="s">
        <v>149</v>
      </c>
      <c r="D208" s="52" t="s">
        <v>150</v>
      </c>
      <c r="E208" s="99">
        <v>643000</v>
      </c>
    </row>
    <row r="209" spans="1:6" s="105" customFormat="1" ht="37.5" customHeight="1">
      <c r="A209" s="100"/>
      <c r="B209" s="101"/>
      <c r="C209" s="18" t="s">
        <v>91</v>
      </c>
      <c r="D209" s="102">
        <v>2110</v>
      </c>
      <c r="E209" s="103">
        <f>IF(SUM(E210:E211)&gt;0,SUM(E210:E211),"")</f>
        <v>36000</v>
      </c>
      <c r="F209" s="104"/>
    </row>
    <row r="210" spans="1:6" ht="12.75">
      <c r="A210" s="23"/>
      <c r="B210" s="106"/>
      <c r="C210" s="107"/>
      <c r="D210" s="108"/>
      <c r="E210" s="109"/>
      <c r="F210" s="110"/>
    </row>
    <row r="211" spans="1:6" ht="12.75">
      <c r="A211" s="23"/>
      <c r="B211" s="106"/>
      <c r="C211" s="111" t="s">
        <v>257</v>
      </c>
      <c r="D211" s="108"/>
      <c r="E211" s="112">
        <v>36000</v>
      </c>
      <c r="F211" s="110"/>
    </row>
    <row r="212" spans="1:6" s="83" customFormat="1" ht="12.75">
      <c r="A212" s="23"/>
      <c r="B212" s="59"/>
      <c r="C212" s="32"/>
      <c r="D212" s="56"/>
      <c r="E212" s="68"/>
      <c r="F212" s="113"/>
    </row>
    <row r="213" spans="1:6" s="82" customFormat="1" ht="18" customHeight="1">
      <c r="A213" s="19"/>
      <c r="B213" s="41">
        <v>85219</v>
      </c>
      <c r="C213" s="21" t="s">
        <v>258</v>
      </c>
      <c r="D213" s="22"/>
      <c r="E213" s="14">
        <f>IF(SUM(E214:E217)&gt;0,SUM(E214:E217),"")</f>
        <v>738000</v>
      </c>
      <c r="F213" s="114"/>
    </row>
    <row r="214" spans="1:5" s="83" customFormat="1" ht="15" customHeight="1">
      <c r="A214" s="23"/>
      <c r="B214" s="51"/>
      <c r="C214" s="55" t="s">
        <v>244</v>
      </c>
      <c r="D214" s="56" t="s">
        <v>245</v>
      </c>
      <c r="E214" s="68">
        <v>54000</v>
      </c>
    </row>
    <row r="215" spans="1:5" s="83" customFormat="1" ht="12.75">
      <c r="A215" s="23"/>
      <c r="B215" s="51"/>
      <c r="C215" s="55" t="s">
        <v>89</v>
      </c>
      <c r="D215" s="56" t="s">
        <v>90</v>
      </c>
      <c r="E215" s="68">
        <v>6000</v>
      </c>
    </row>
    <row r="216" spans="1:5" s="83" customFormat="1" ht="12.75">
      <c r="A216" s="23"/>
      <c r="B216" s="51"/>
      <c r="C216" s="55" t="s">
        <v>104</v>
      </c>
      <c r="D216" s="56" t="s">
        <v>105</v>
      </c>
      <c r="E216" s="68">
        <v>0</v>
      </c>
    </row>
    <row r="217" spans="1:5" s="83" customFormat="1" ht="39" customHeight="1">
      <c r="A217" s="23"/>
      <c r="B217" s="59"/>
      <c r="C217" s="18" t="s">
        <v>149</v>
      </c>
      <c r="D217" s="56" t="s">
        <v>150</v>
      </c>
      <c r="E217" s="68">
        <v>678000</v>
      </c>
    </row>
    <row r="218" spans="1:5" s="82" customFormat="1" ht="21" customHeight="1">
      <c r="A218" s="19"/>
      <c r="B218" s="44">
        <v>85226</v>
      </c>
      <c r="C218" s="45" t="s">
        <v>259</v>
      </c>
      <c r="D218" s="46"/>
      <c r="E218" s="47">
        <f>IF(SUM(E219:E222)&gt;0,SUM(E219:E222),"")</f>
        <v>13963</v>
      </c>
    </row>
    <row r="219" spans="1:5" s="117" customFormat="1" ht="12.75">
      <c r="A219" s="115"/>
      <c r="B219" s="24"/>
      <c r="C219" s="32" t="s">
        <v>244</v>
      </c>
      <c r="D219" s="33" t="s">
        <v>245</v>
      </c>
      <c r="E219" s="116">
        <v>3600</v>
      </c>
    </row>
    <row r="220" spans="1:5" s="83" customFormat="1" ht="12.75">
      <c r="A220" s="23"/>
      <c r="B220" s="51"/>
      <c r="C220" s="55" t="s">
        <v>89</v>
      </c>
      <c r="D220" s="56" t="s">
        <v>90</v>
      </c>
      <c r="E220" s="68">
        <v>1000</v>
      </c>
    </row>
    <row r="221" spans="1:5" s="83" customFormat="1" ht="25.5" customHeight="1">
      <c r="A221" s="118"/>
      <c r="B221" s="59"/>
      <c r="C221" s="55" t="s">
        <v>247</v>
      </c>
      <c r="D221" s="56" t="s">
        <v>231</v>
      </c>
      <c r="E221" s="68"/>
    </row>
    <row r="222" spans="1:5" s="83" customFormat="1" ht="39" customHeight="1">
      <c r="A222" s="23"/>
      <c r="B222" s="70"/>
      <c r="C222" s="55" t="s">
        <v>237</v>
      </c>
      <c r="D222" s="52" t="s">
        <v>238</v>
      </c>
      <c r="E222" s="69">
        <v>9363</v>
      </c>
    </row>
    <row r="223" spans="1:5" s="82" customFormat="1" ht="30.75" customHeight="1">
      <c r="A223" s="19"/>
      <c r="B223" s="44">
        <v>85228</v>
      </c>
      <c r="C223" s="45" t="s">
        <v>260</v>
      </c>
      <c r="D223" s="46"/>
      <c r="E223" s="47">
        <f>IF(SUM(E224:E224)&gt;0,SUM(E224:E224),"")</f>
        <v>103000</v>
      </c>
    </row>
    <row r="224" spans="1:5" s="117" customFormat="1" ht="39" customHeight="1">
      <c r="A224" s="115"/>
      <c r="B224" s="42"/>
      <c r="C224" s="18" t="s">
        <v>149</v>
      </c>
      <c r="D224" s="33" t="s">
        <v>150</v>
      </c>
      <c r="E224" s="116">
        <v>103000</v>
      </c>
    </row>
    <row r="225" spans="1:5" s="117" customFormat="1" ht="23.25" customHeight="1">
      <c r="A225" s="115"/>
      <c r="B225" s="44">
        <v>85231</v>
      </c>
      <c r="C225" s="21" t="s">
        <v>261</v>
      </c>
      <c r="D225" s="119"/>
      <c r="E225" s="47">
        <f>IF(SUM(E226:E226)&gt;0,SUM(E226:E226),"")</f>
        <v>40000</v>
      </c>
    </row>
    <row r="226" spans="1:5" s="83" customFormat="1" ht="38.25" customHeight="1">
      <c r="A226" s="23"/>
      <c r="B226" s="51"/>
      <c r="C226" s="18" t="s">
        <v>91</v>
      </c>
      <c r="D226" s="56" t="s">
        <v>92</v>
      </c>
      <c r="E226" s="68">
        <v>40000</v>
      </c>
    </row>
    <row r="227" spans="1:5" s="82" customFormat="1" ht="21.75" customHeight="1">
      <c r="A227" s="19"/>
      <c r="B227" s="41">
        <v>85295</v>
      </c>
      <c r="C227" s="21" t="s">
        <v>94</v>
      </c>
      <c r="D227" s="22"/>
      <c r="E227" s="14">
        <f>IF(SUM(E228:E231)&gt;0,SUM(E228:E231),"")</f>
        <v>7800</v>
      </c>
    </row>
    <row r="228" spans="1:5" s="83" customFormat="1" ht="15" customHeight="1">
      <c r="A228" s="23"/>
      <c r="B228" s="51"/>
      <c r="C228" s="55" t="s">
        <v>244</v>
      </c>
      <c r="D228" s="56" t="s">
        <v>245</v>
      </c>
      <c r="E228" s="68">
        <v>7800</v>
      </c>
    </row>
    <row r="229" spans="1:5" s="83" customFormat="1" ht="27.75" customHeight="1">
      <c r="A229" s="23"/>
      <c r="B229" s="51"/>
      <c r="C229" s="55" t="s">
        <v>233</v>
      </c>
      <c r="D229" s="56" t="s">
        <v>234</v>
      </c>
      <c r="E229" s="68">
        <v>0</v>
      </c>
    </row>
    <row r="230" spans="1:5" s="83" customFormat="1" ht="30" customHeight="1">
      <c r="A230" s="23"/>
      <c r="B230" s="51"/>
      <c r="C230" s="55" t="s">
        <v>247</v>
      </c>
      <c r="D230" s="56" t="s">
        <v>231</v>
      </c>
      <c r="E230" s="68">
        <v>0</v>
      </c>
    </row>
    <row r="231" spans="1:5" s="83" customFormat="1" ht="42.75" customHeight="1" thickBot="1">
      <c r="A231" s="23"/>
      <c r="B231" s="51"/>
      <c r="C231" s="18" t="s">
        <v>262</v>
      </c>
      <c r="D231" s="56" t="s">
        <v>150</v>
      </c>
      <c r="E231" s="68">
        <v>0</v>
      </c>
    </row>
    <row r="232" spans="1:5" s="83" customFormat="1" ht="36.75" customHeight="1">
      <c r="A232" s="120">
        <v>853</v>
      </c>
      <c r="B232" s="121"/>
      <c r="C232" s="122" t="s">
        <v>263</v>
      </c>
      <c r="D232" s="123"/>
      <c r="E232" s="11">
        <f>IF(SUM(E233,E235)&gt;0,SUM(E233,E235),"")</f>
        <v>147000</v>
      </c>
    </row>
    <row r="233" spans="1:5" s="83" customFormat="1" ht="33" customHeight="1">
      <c r="A233" s="23"/>
      <c r="B233" s="345">
        <v>85321</v>
      </c>
      <c r="C233" s="45" t="s">
        <v>264</v>
      </c>
      <c r="D233" s="349"/>
      <c r="E233" s="67">
        <f>IF(SUM(E234)&gt;0,SUM(E234),"")</f>
        <v>147000</v>
      </c>
    </row>
    <row r="234" spans="1:5" s="83" customFormat="1" ht="38.25" customHeight="1">
      <c r="A234" s="23"/>
      <c r="B234" s="51"/>
      <c r="C234" s="18" t="s">
        <v>91</v>
      </c>
      <c r="D234" s="52" t="s">
        <v>92</v>
      </c>
      <c r="E234" s="69">
        <v>147000</v>
      </c>
    </row>
    <row r="235" spans="1:5" s="83" customFormat="1" ht="23.25" customHeight="1">
      <c r="A235" s="23"/>
      <c r="B235" s="345">
        <v>85395</v>
      </c>
      <c r="C235" s="21" t="s">
        <v>94</v>
      </c>
      <c r="D235" s="349"/>
      <c r="E235" s="14">
        <f>IF(SUM(E236:E239)&gt;0,SUM(E236:E239),"")</f>
      </c>
    </row>
    <row r="236" spans="1:5" s="83" customFormat="1" ht="15" customHeight="1">
      <c r="A236" s="23"/>
      <c r="B236" s="51"/>
      <c r="C236" s="55" t="s">
        <v>244</v>
      </c>
      <c r="D236" s="52" t="s">
        <v>245</v>
      </c>
      <c r="E236" s="69"/>
    </row>
    <row r="237" spans="1:5" s="83" customFormat="1" ht="27.75" customHeight="1">
      <c r="A237" s="23"/>
      <c r="B237" s="51"/>
      <c r="C237" s="55" t="s">
        <v>233</v>
      </c>
      <c r="D237" s="52" t="s">
        <v>234</v>
      </c>
      <c r="E237" s="69"/>
    </row>
    <row r="238" spans="1:5" s="83" customFormat="1" ht="25.5" customHeight="1">
      <c r="A238" s="23"/>
      <c r="B238" s="51"/>
      <c r="C238" s="55" t="s">
        <v>247</v>
      </c>
      <c r="D238" s="52" t="s">
        <v>231</v>
      </c>
      <c r="E238" s="69"/>
    </row>
    <row r="239" spans="1:5" s="83" customFormat="1" ht="39.75" customHeight="1" thickBot="1">
      <c r="A239" s="23"/>
      <c r="B239" s="51"/>
      <c r="C239" s="18" t="s">
        <v>262</v>
      </c>
      <c r="D239" s="52" t="s">
        <v>150</v>
      </c>
      <c r="E239" s="69"/>
    </row>
    <row r="240" spans="1:5" s="87" customFormat="1" ht="25.5" customHeight="1">
      <c r="A240" s="35">
        <v>854</v>
      </c>
      <c r="B240" s="28"/>
      <c r="C240" s="29" t="s">
        <v>265</v>
      </c>
      <c r="D240" s="30"/>
      <c r="E240" s="11">
        <f>IF(SUM(E241,E243,E245,E248,E250)&gt;0,SUM(E241,E243,E245,E248,E250),"")</f>
        <v>20176</v>
      </c>
    </row>
    <row r="241" spans="1:5" s="87" customFormat="1" ht="21.75" customHeight="1">
      <c r="A241" s="36"/>
      <c r="B241" s="44">
        <v>85401</v>
      </c>
      <c r="C241" s="45" t="s">
        <v>266</v>
      </c>
      <c r="D241" s="46"/>
      <c r="E241" s="47">
        <f>IF(SUM(E242:E242)&gt;0,SUM(E242:E242),"")</f>
        <v>200</v>
      </c>
    </row>
    <row r="242" spans="1:5" s="87" customFormat="1" ht="18" customHeight="1">
      <c r="A242" s="36"/>
      <c r="B242" s="128"/>
      <c r="C242" s="55" t="s">
        <v>89</v>
      </c>
      <c r="D242" s="129" t="s">
        <v>90</v>
      </c>
      <c r="E242" s="130">
        <v>200</v>
      </c>
    </row>
    <row r="243" spans="1:5" s="83" customFormat="1" ht="27.75" customHeight="1">
      <c r="A243" s="23"/>
      <c r="B243" s="345">
        <v>85406</v>
      </c>
      <c r="C243" s="346" t="s">
        <v>267</v>
      </c>
      <c r="D243" s="347"/>
      <c r="E243" s="47">
        <f>IF(SUM(E244:E244)&gt;0,SUM(E244:E244),"")</f>
        <v>600</v>
      </c>
    </row>
    <row r="244" spans="1:5" s="83" customFormat="1" ht="13.5" customHeight="1">
      <c r="A244" s="23"/>
      <c r="B244" s="51"/>
      <c r="C244" s="55" t="s">
        <v>89</v>
      </c>
      <c r="D244" s="56" t="s">
        <v>90</v>
      </c>
      <c r="E244" s="68">
        <v>600</v>
      </c>
    </row>
    <row r="245" spans="1:5" s="82" customFormat="1" ht="18" customHeight="1">
      <c r="A245" s="19"/>
      <c r="B245" s="41">
        <v>85410</v>
      </c>
      <c r="C245" s="21" t="s">
        <v>268</v>
      </c>
      <c r="D245" s="22"/>
      <c r="E245" s="14">
        <f>IF(SUM(E246:E247)&gt;0,SUM(E246:E247),"")</f>
        <v>19376</v>
      </c>
    </row>
    <row r="246" spans="1:5" s="83" customFormat="1" ht="51.75" customHeight="1">
      <c r="A246" s="23"/>
      <c r="B246" s="59"/>
      <c r="C246" s="55" t="s">
        <v>121</v>
      </c>
      <c r="D246" s="84" t="s">
        <v>122</v>
      </c>
      <c r="E246" s="77">
        <v>16676</v>
      </c>
    </row>
    <row r="247" spans="1:5" s="83" customFormat="1" ht="15" customHeight="1">
      <c r="A247" s="23"/>
      <c r="B247" s="70"/>
      <c r="C247" s="131" t="s">
        <v>89</v>
      </c>
      <c r="D247" s="52" t="s">
        <v>90</v>
      </c>
      <c r="E247" s="69">
        <v>2700</v>
      </c>
    </row>
    <row r="248" spans="1:5" s="82" customFormat="1" ht="21" customHeight="1">
      <c r="A248" s="19"/>
      <c r="B248" s="44">
        <v>85415</v>
      </c>
      <c r="C248" s="45" t="s">
        <v>269</v>
      </c>
      <c r="D248" s="46"/>
      <c r="E248" s="47">
        <f>IF(SUM(E249:E249)&gt;0,SUM(E249:E249),"")</f>
      </c>
    </row>
    <row r="249" spans="1:5" s="83" customFormat="1" ht="27" customHeight="1">
      <c r="A249" s="23"/>
      <c r="B249" s="59"/>
      <c r="C249" s="55" t="s">
        <v>247</v>
      </c>
      <c r="D249" s="56" t="s">
        <v>231</v>
      </c>
      <c r="E249" s="68">
        <v>0</v>
      </c>
    </row>
    <row r="250" spans="1:5" s="82" customFormat="1" ht="21" customHeight="1">
      <c r="A250" s="19"/>
      <c r="B250" s="44">
        <v>85495</v>
      </c>
      <c r="C250" s="45" t="s">
        <v>94</v>
      </c>
      <c r="D250" s="46"/>
      <c r="E250" s="47">
        <f>IF(SUM(E251:E252)&gt;0,SUM(E251:E252),"")</f>
      </c>
    </row>
    <row r="251" spans="1:5" s="83" customFormat="1" ht="26.25" customHeight="1">
      <c r="A251" s="23"/>
      <c r="B251" s="51"/>
      <c r="C251" s="55" t="s">
        <v>233</v>
      </c>
      <c r="D251" s="56" t="s">
        <v>234</v>
      </c>
      <c r="E251" s="68">
        <v>0</v>
      </c>
    </row>
    <row r="252" spans="1:5" s="83" customFormat="1" ht="27" customHeight="1" thickBot="1">
      <c r="A252" s="23"/>
      <c r="B252" s="51"/>
      <c r="C252" s="55" t="s">
        <v>247</v>
      </c>
      <c r="D252" s="56" t="s">
        <v>231</v>
      </c>
      <c r="E252" s="68">
        <v>0</v>
      </c>
    </row>
    <row r="253" spans="1:5" s="87" customFormat="1" ht="33" customHeight="1">
      <c r="A253" s="35">
        <v>900</v>
      </c>
      <c r="B253" s="28"/>
      <c r="C253" s="29" t="s">
        <v>270</v>
      </c>
      <c r="D253" s="30"/>
      <c r="E253" s="11">
        <f>IF(SUM(E254,E261,E265,E268,E271,E273)&gt;0,SUM(E254,E261,E265,E271,E268,E273),"")</f>
        <v>13860471</v>
      </c>
    </row>
    <row r="254" spans="1:5" s="82" customFormat="1" ht="32.25" customHeight="1">
      <c r="A254" s="19"/>
      <c r="B254" s="41">
        <v>90001</v>
      </c>
      <c r="C254" s="21" t="s">
        <v>271</v>
      </c>
      <c r="D254" s="22"/>
      <c r="E254" s="14">
        <f>IF(SUM(E255:E260)&gt;0,SUM(E255:E260),"")</f>
        <v>13004996</v>
      </c>
    </row>
    <row r="255" spans="1:5" s="83" customFormat="1" ht="54.75" customHeight="1">
      <c r="A255" s="23"/>
      <c r="B255" s="51"/>
      <c r="C255" s="55" t="s">
        <v>272</v>
      </c>
      <c r="D255" s="56" t="s">
        <v>115</v>
      </c>
      <c r="E255" s="68">
        <v>2981000</v>
      </c>
    </row>
    <row r="256" spans="1:5" s="83" customFormat="1" ht="24.75" customHeight="1">
      <c r="A256" s="23"/>
      <c r="B256" s="51"/>
      <c r="C256" s="55" t="s">
        <v>273</v>
      </c>
      <c r="D256" s="56" t="s">
        <v>115</v>
      </c>
      <c r="E256" s="68">
        <v>65270</v>
      </c>
    </row>
    <row r="257" spans="1:5" s="83" customFormat="1" ht="29.25" customHeight="1">
      <c r="A257" s="23"/>
      <c r="B257" s="59"/>
      <c r="C257" s="55" t="s">
        <v>274</v>
      </c>
      <c r="D257" s="56" t="s">
        <v>108</v>
      </c>
      <c r="E257" s="68">
        <v>6087000</v>
      </c>
    </row>
    <row r="258" spans="1:5" s="83" customFormat="1" ht="27" customHeight="1">
      <c r="A258" s="23"/>
      <c r="B258" s="59"/>
      <c r="C258" s="55" t="s">
        <v>275</v>
      </c>
      <c r="D258" s="52" t="s">
        <v>108</v>
      </c>
      <c r="E258" s="69">
        <v>772000</v>
      </c>
    </row>
    <row r="259" spans="1:5" s="83" customFormat="1" ht="38.25" customHeight="1">
      <c r="A259" s="23"/>
      <c r="B259" s="70"/>
      <c r="C259" s="55" t="s">
        <v>163</v>
      </c>
      <c r="D259" s="52" t="s">
        <v>276</v>
      </c>
      <c r="E259" s="69">
        <v>2209726</v>
      </c>
    </row>
    <row r="260" spans="1:5" s="83" customFormat="1" ht="28.5" customHeight="1">
      <c r="A260" s="23"/>
      <c r="B260" s="51"/>
      <c r="C260" s="131" t="s">
        <v>277</v>
      </c>
      <c r="D260" s="52" t="s">
        <v>278</v>
      </c>
      <c r="E260" s="69">
        <v>890000</v>
      </c>
    </row>
    <row r="261" spans="1:5" s="82" customFormat="1" ht="21" customHeight="1">
      <c r="A261" s="19"/>
      <c r="B261" s="44">
        <v>90002</v>
      </c>
      <c r="C261" s="45" t="s">
        <v>279</v>
      </c>
      <c r="D261" s="46"/>
      <c r="E261" s="47">
        <f>IF(SUM(E262:E264)&gt;0,SUM(E262:E264),"")</f>
        <v>392480</v>
      </c>
    </row>
    <row r="262" spans="1:5" s="83" customFormat="1" ht="12.75">
      <c r="A262" s="23"/>
      <c r="B262" s="51"/>
      <c r="C262" s="55" t="s">
        <v>244</v>
      </c>
      <c r="D262" s="56" t="s">
        <v>245</v>
      </c>
      <c r="E262" s="68">
        <v>312480</v>
      </c>
    </row>
    <row r="263" spans="1:5" s="83" customFormat="1" ht="43.5" customHeight="1">
      <c r="A263" s="23"/>
      <c r="B263" s="51"/>
      <c r="C263" s="55" t="s">
        <v>280</v>
      </c>
      <c r="D263" s="56" t="s">
        <v>281</v>
      </c>
      <c r="E263" s="68"/>
    </row>
    <row r="264" spans="1:5" s="83" customFormat="1" ht="39.75" customHeight="1">
      <c r="A264" s="23"/>
      <c r="B264" s="51"/>
      <c r="C264" s="55" t="s">
        <v>280</v>
      </c>
      <c r="D264" s="56" t="s">
        <v>281</v>
      </c>
      <c r="E264" s="68">
        <v>80000</v>
      </c>
    </row>
    <row r="265" spans="1:5" s="82" customFormat="1" ht="35.25" customHeight="1">
      <c r="A265" s="19"/>
      <c r="B265" s="41">
        <v>90004</v>
      </c>
      <c r="C265" s="21" t="s">
        <v>282</v>
      </c>
      <c r="D265" s="22"/>
      <c r="E265" s="14">
        <f>IF(SUM(E266:E267)&gt;0,SUM(E266:E267),"")</f>
        <v>362211</v>
      </c>
    </row>
    <row r="266" spans="1:5" s="83" customFormat="1" ht="27" customHeight="1">
      <c r="A266" s="23"/>
      <c r="B266" s="59" t="s">
        <v>139</v>
      </c>
      <c r="C266" s="55" t="s">
        <v>140</v>
      </c>
      <c r="D266" s="52" t="s">
        <v>141</v>
      </c>
      <c r="E266" s="132">
        <v>362211</v>
      </c>
    </row>
    <row r="267" spans="1:5" s="83" customFormat="1" ht="28.5" customHeight="1">
      <c r="A267" s="23"/>
      <c r="B267" s="51"/>
      <c r="C267" s="55" t="s">
        <v>140</v>
      </c>
      <c r="D267" s="52" t="s">
        <v>141</v>
      </c>
      <c r="E267" s="99"/>
    </row>
    <row r="268" spans="1:5" s="82" customFormat="1" ht="26.25" customHeight="1">
      <c r="A268" s="19"/>
      <c r="B268" s="44">
        <v>90015</v>
      </c>
      <c r="C268" s="45" t="s">
        <v>283</v>
      </c>
      <c r="D268" s="46"/>
      <c r="E268" s="47">
        <f>IF(SUM(E269:E270)&gt;0,SUM(E269:E270),"")</f>
      </c>
    </row>
    <row r="269" spans="1:5" s="83" customFormat="1" ht="39.75" customHeight="1">
      <c r="A269" s="23"/>
      <c r="B269" s="51"/>
      <c r="C269" s="18" t="s">
        <v>149</v>
      </c>
      <c r="D269" s="56" t="s">
        <v>150</v>
      </c>
      <c r="E269" s="68"/>
    </row>
    <row r="270" spans="1:5" s="83" customFormat="1" ht="39" customHeight="1">
      <c r="A270" s="23"/>
      <c r="B270" s="59"/>
      <c r="C270" s="18" t="s">
        <v>284</v>
      </c>
      <c r="D270" s="56" t="s">
        <v>285</v>
      </c>
      <c r="E270" s="68"/>
    </row>
    <row r="271" spans="1:5" s="83" customFormat="1" ht="24.75" customHeight="1">
      <c r="A271" s="23"/>
      <c r="B271" s="345">
        <v>90020</v>
      </c>
      <c r="C271" s="346" t="s">
        <v>286</v>
      </c>
      <c r="D271" s="347"/>
      <c r="E271" s="14">
        <f>IF(SUM(E272:E272)&gt;0,SUM(E272:E272),"")</f>
        <v>5000</v>
      </c>
    </row>
    <row r="272" spans="1:5" s="83" customFormat="1" ht="16.5" customHeight="1">
      <c r="A272" s="23"/>
      <c r="B272" s="51"/>
      <c r="C272" s="18" t="s">
        <v>287</v>
      </c>
      <c r="D272" s="56" t="s">
        <v>288</v>
      </c>
      <c r="E272" s="68">
        <v>5000</v>
      </c>
    </row>
    <row r="273" spans="1:5" s="82" customFormat="1" ht="26.25" customHeight="1">
      <c r="A273" s="19"/>
      <c r="B273" s="41">
        <v>90095</v>
      </c>
      <c r="C273" s="21" t="s">
        <v>94</v>
      </c>
      <c r="D273" s="22"/>
      <c r="E273" s="14">
        <f>IF(SUM(E274:E276)&gt;0,SUM(E274:E276),"")</f>
        <v>95784</v>
      </c>
    </row>
    <row r="274" spans="1:5" s="83" customFormat="1" ht="17.25" customHeight="1">
      <c r="A274" s="23"/>
      <c r="B274" s="51"/>
      <c r="C274" s="55" t="s">
        <v>289</v>
      </c>
      <c r="D274" s="56" t="s">
        <v>290</v>
      </c>
      <c r="E274" s="68">
        <v>40068</v>
      </c>
    </row>
    <row r="275" spans="1:5" s="83" customFormat="1" ht="53.25" customHeight="1">
      <c r="A275" s="23"/>
      <c r="B275" s="51"/>
      <c r="C275" s="55" t="s">
        <v>121</v>
      </c>
      <c r="D275" s="56" t="s">
        <v>122</v>
      </c>
      <c r="E275" s="68">
        <v>35680</v>
      </c>
    </row>
    <row r="276" spans="1:5" s="83" customFormat="1" ht="39" customHeight="1" thickBot="1">
      <c r="A276" s="23"/>
      <c r="B276" s="51"/>
      <c r="C276" s="55" t="s">
        <v>163</v>
      </c>
      <c r="D276" s="56" t="s">
        <v>164</v>
      </c>
      <c r="E276" s="68">
        <v>20036</v>
      </c>
    </row>
    <row r="277" spans="1:5" s="87" customFormat="1" ht="26.25" customHeight="1">
      <c r="A277" s="35">
        <v>921</v>
      </c>
      <c r="B277" s="28"/>
      <c r="C277" s="29" t="s">
        <v>291</v>
      </c>
      <c r="D277" s="30"/>
      <c r="E277" s="11">
        <f>IF(SUM(E278,E280,E284,E286,E289,E292)&gt;0,SUM(E278,E280,E284,E286,E289,E292),"")</f>
      </c>
    </row>
    <row r="278" spans="1:5" s="82" customFormat="1" ht="20.25" customHeight="1">
      <c r="A278" s="19"/>
      <c r="B278" s="41">
        <v>92105</v>
      </c>
      <c r="C278" s="21" t="s">
        <v>292</v>
      </c>
      <c r="D278" s="22"/>
      <c r="E278" s="14">
        <f>IF(SUM(E279)&gt;0,SUM(E279),"")</f>
      </c>
    </row>
    <row r="279" spans="1:5" s="136" customFormat="1" ht="12.75">
      <c r="A279" s="133"/>
      <c r="B279" s="134"/>
      <c r="C279" s="32"/>
      <c r="D279" s="135"/>
      <c r="E279" s="34"/>
    </row>
    <row r="280" spans="1:5" s="82" customFormat="1" ht="21" customHeight="1">
      <c r="A280" s="19"/>
      <c r="B280" s="44">
        <v>92106</v>
      </c>
      <c r="C280" s="45" t="s">
        <v>293</v>
      </c>
      <c r="D280" s="46"/>
      <c r="E280" s="47">
        <f>IF(SUM(E281:E283)&gt;0,SUM(E281:E283),"")</f>
      </c>
    </row>
    <row r="281" spans="1:5" s="83" customFormat="1" ht="28.5" customHeight="1">
      <c r="A281" s="23"/>
      <c r="B281" s="51"/>
      <c r="C281" s="55" t="s">
        <v>247</v>
      </c>
      <c r="D281" s="56" t="s">
        <v>231</v>
      </c>
      <c r="E281" s="68"/>
    </row>
    <row r="282" spans="1:5" s="83" customFormat="1" ht="45" customHeight="1">
      <c r="A282" s="23"/>
      <c r="B282" s="51"/>
      <c r="C282" s="55" t="s">
        <v>294</v>
      </c>
      <c r="D282" s="56" t="s">
        <v>295</v>
      </c>
      <c r="E282" s="68"/>
    </row>
    <row r="283" spans="1:5" s="83" customFormat="1" ht="18" customHeight="1">
      <c r="A283" s="23"/>
      <c r="B283" s="59"/>
      <c r="C283" s="131"/>
      <c r="D283" s="52"/>
      <c r="E283" s="69"/>
    </row>
    <row r="284" spans="1:5" s="82" customFormat="1" ht="37.5" customHeight="1">
      <c r="A284" s="19"/>
      <c r="B284" s="44">
        <v>92108</v>
      </c>
      <c r="C284" s="45" t="s">
        <v>296</v>
      </c>
      <c r="D284" s="46"/>
      <c r="E284" s="47">
        <f>IF(SUM(E285:E285)&gt;0,SUM(E285:E285),"")</f>
      </c>
    </row>
    <row r="285" spans="1:5" s="83" customFormat="1" ht="27.75" customHeight="1">
      <c r="A285" s="23"/>
      <c r="B285" s="51"/>
      <c r="C285" s="55" t="s">
        <v>297</v>
      </c>
      <c r="D285" s="56" t="s">
        <v>231</v>
      </c>
      <c r="E285" s="68"/>
    </row>
    <row r="286" spans="1:5" s="82" customFormat="1" ht="16.5" customHeight="1">
      <c r="A286" s="19"/>
      <c r="B286" s="41">
        <v>92116</v>
      </c>
      <c r="C286" s="21" t="s">
        <v>298</v>
      </c>
      <c r="D286" s="22"/>
      <c r="E286" s="14">
        <f>IF(SUM(E287:E288)&gt;0,SUM(E287:E288),"")</f>
      </c>
    </row>
    <row r="287" spans="1:5" s="83" customFormat="1" ht="28.5" customHeight="1">
      <c r="A287" s="23"/>
      <c r="B287" s="51"/>
      <c r="C287" s="55" t="s">
        <v>247</v>
      </c>
      <c r="D287" s="56" t="s">
        <v>231</v>
      </c>
      <c r="E287" s="68"/>
    </row>
    <row r="288" spans="1:5" s="83" customFormat="1" ht="38.25" customHeight="1">
      <c r="A288" s="23"/>
      <c r="B288" s="51"/>
      <c r="C288" s="55" t="s">
        <v>299</v>
      </c>
      <c r="D288" s="56" t="s">
        <v>238</v>
      </c>
      <c r="E288" s="68"/>
    </row>
    <row r="289" spans="1:5" s="82" customFormat="1" ht="16.5" customHeight="1">
      <c r="A289" s="19"/>
      <c r="B289" s="41">
        <v>92118</v>
      </c>
      <c r="C289" s="21" t="s">
        <v>300</v>
      </c>
      <c r="D289" s="22"/>
      <c r="E289" s="14">
        <f>IF(SUM(E290:E291)&gt;0,SUM(E290:E291),"")</f>
      </c>
    </row>
    <row r="290" spans="1:5" s="83" customFormat="1" ht="27" customHeight="1">
      <c r="A290" s="23"/>
      <c r="B290" s="51"/>
      <c r="C290" s="55" t="s">
        <v>297</v>
      </c>
      <c r="D290" s="56" t="s">
        <v>231</v>
      </c>
      <c r="E290" s="68"/>
    </row>
    <row r="291" spans="1:5" s="83" customFormat="1" ht="38.25" customHeight="1">
      <c r="A291" s="23"/>
      <c r="B291" s="59"/>
      <c r="C291" s="55" t="s">
        <v>294</v>
      </c>
      <c r="D291" s="56" t="s">
        <v>295</v>
      </c>
      <c r="E291" s="68"/>
    </row>
    <row r="292" spans="1:5" s="83" customFormat="1" ht="26.25" customHeight="1">
      <c r="A292" s="23"/>
      <c r="B292" s="64">
        <v>92195</v>
      </c>
      <c r="C292" s="65" t="s">
        <v>94</v>
      </c>
      <c r="D292" s="66"/>
      <c r="E292" s="14">
        <f>IF(SUM(E293:E293)&gt;0,SUM(E293:E293),"")</f>
      </c>
    </row>
    <row r="293" spans="1:5" s="83" customFormat="1" ht="39" customHeight="1" thickBot="1">
      <c r="A293" s="23"/>
      <c r="B293" s="51"/>
      <c r="C293" s="137" t="s">
        <v>301</v>
      </c>
      <c r="D293" s="75" t="s">
        <v>302</v>
      </c>
      <c r="E293" s="76"/>
    </row>
    <row r="294" spans="1:5" s="83" customFormat="1" ht="30.75" customHeight="1" thickBot="1">
      <c r="A294" s="353">
        <v>926</v>
      </c>
      <c r="B294" s="354"/>
      <c r="C294" s="355" t="s">
        <v>303</v>
      </c>
      <c r="D294" s="356"/>
      <c r="E294" s="142">
        <f>IF(SUM(E295)&gt;0,SUM(E295),"")</f>
        <v>944400</v>
      </c>
    </row>
    <row r="295" spans="1:5" s="83" customFormat="1" ht="24" customHeight="1">
      <c r="A295" s="23"/>
      <c r="B295" s="350">
        <v>92695</v>
      </c>
      <c r="C295" s="351" t="s">
        <v>94</v>
      </c>
      <c r="D295" s="352"/>
      <c r="E295" s="14">
        <f>IF(SUM(E296:E297)&gt;0,SUM(E296:E297),"")</f>
        <v>944400</v>
      </c>
    </row>
    <row r="296" spans="1:5" s="83" customFormat="1" ht="42.75" customHeight="1">
      <c r="A296" s="23"/>
      <c r="B296" s="51"/>
      <c r="C296" s="55" t="s">
        <v>304</v>
      </c>
      <c r="D296" s="75" t="s">
        <v>115</v>
      </c>
      <c r="E296" s="76">
        <v>544400</v>
      </c>
    </row>
    <row r="297" spans="1:5" s="83" customFormat="1" ht="39" customHeight="1" thickBot="1">
      <c r="A297" s="23"/>
      <c r="B297" s="51"/>
      <c r="C297" s="55" t="s">
        <v>305</v>
      </c>
      <c r="D297" s="75" t="s">
        <v>115</v>
      </c>
      <c r="E297" s="76">
        <v>400000</v>
      </c>
    </row>
    <row r="298" spans="1:5" s="151" customFormat="1" ht="33" customHeight="1" thickBot="1">
      <c r="A298" s="146"/>
      <c r="B298" s="147"/>
      <c r="C298" s="148" t="s">
        <v>306</v>
      </c>
      <c r="D298" s="149"/>
      <c r="E298" s="150">
        <f>IF(SUM(E9,E15,E18,E27,E42,E53,E71,E79,E87,E115,E137,E173,E180,E232,E240,E253,E277,E294)&gt;0,SUM(E9,E15,E18,E27,E42,E53,E71,E79,E87,E115,E137,E173,E180,E232,E240,E253,E277,E294),"")</f>
        <v>134279009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8"/>
  <sheetViews>
    <sheetView workbookViewId="0" topLeftCell="A166">
      <selection activeCell="F13" sqref="F13"/>
    </sheetView>
  </sheetViews>
  <sheetFormatPr defaultColWidth="9.00390625" defaultRowHeight="12.75"/>
  <cols>
    <col min="1" max="1" width="6.625" style="0" customWidth="1"/>
    <col min="2" max="2" width="7.375" style="0" customWidth="1"/>
    <col min="3" max="3" width="57.375" style="0" customWidth="1"/>
    <col min="4" max="4" width="8.75390625" style="0" customWidth="1"/>
    <col min="5" max="5" width="18.625" style="0" customWidth="1"/>
    <col min="6" max="6" width="20.625" style="0" customWidth="1"/>
    <col min="7" max="7" width="14.25390625" style="0" customWidth="1"/>
    <col min="8" max="8" width="14.375" style="0" customWidth="1"/>
    <col min="9" max="9" width="13.00390625" style="0" customWidth="1"/>
    <col min="10" max="10" width="18.625" style="0" customWidth="1"/>
    <col min="11" max="11" width="14.62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8">
      <c r="A3" s="1"/>
      <c r="B3" s="1"/>
      <c r="C3" s="154" t="s">
        <v>30</v>
      </c>
      <c r="D3" s="1"/>
      <c r="E3" s="1"/>
    </row>
    <row r="4" spans="1:5" ht="12.75">
      <c r="A4" s="1"/>
      <c r="B4" s="1"/>
      <c r="C4" s="1"/>
      <c r="D4" s="1"/>
      <c r="E4" s="1"/>
    </row>
    <row r="5" spans="1:5" ht="12" customHeight="1">
      <c r="A5" s="1"/>
      <c r="B5" s="1"/>
      <c r="C5" s="1"/>
      <c r="D5" s="1"/>
      <c r="E5" s="1"/>
    </row>
    <row r="6" spans="1:4" ht="13.5" thickBot="1">
      <c r="A6" s="1"/>
      <c r="B6" s="1"/>
      <c r="C6" s="1"/>
      <c r="D6" s="1"/>
    </row>
    <row r="7" spans="1:5" ht="39.75" customHeight="1" thickBot="1">
      <c r="A7" s="341" t="s">
        <v>80</v>
      </c>
      <c r="B7" s="342" t="s">
        <v>81</v>
      </c>
      <c r="C7" s="343" t="s">
        <v>82</v>
      </c>
      <c r="D7" s="344" t="s">
        <v>83</v>
      </c>
      <c r="E7" s="340" t="s">
        <v>84</v>
      </c>
    </row>
    <row r="8" spans="1:5" ht="14.25" customHeight="1" thickBot="1">
      <c r="A8" s="334">
        <v>1</v>
      </c>
      <c r="B8" s="158">
        <v>2</v>
      </c>
      <c r="C8" s="335">
        <v>3</v>
      </c>
      <c r="D8" s="336">
        <v>4</v>
      </c>
      <c r="E8" s="337">
        <v>5</v>
      </c>
    </row>
    <row r="9" spans="1:5" ht="22.5" customHeight="1">
      <c r="A9" s="7" t="s">
        <v>85</v>
      </c>
      <c r="B9" s="8"/>
      <c r="C9" s="9" t="s">
        <v>86</v>
      </c>
      <c r="D9" s="10"/>
      <c r="E9" s="11">
        <f>IF(SUM(E10,E13)&gt;0,SUM(E10,E13),"")</f>
      </c>
    </row>
    <row r="10" spans="1:5" ht="22.5" customHeight="1">
      <c r="A10" s="12"/>
      <c r="B10" s="338" t="s">
        <v>87</v>
      </c>
      <c r="C10" s="45" t="s">
        <v>88</v>
      </c>
      <c r="D10" s="339"/>
      <c r="E10" s="14">
        <f>IF(SUM(E11:E12)&gt;0,SUM(E11:E12),"")</f>
      </c>
    </row>
    <row r="11" spans="1:5" ht="15.75" customHeight="1">
      <c r="A11" s="12"/>
      <c r="B11" s="15"/>
      <c r="C11" s="333" t="s">
        <v>89</v>
      </c>
      <c r="D11" s="16" t="s">
        <v>90</v>
      </c>
      <c r="E11" s="17"/>
    </row>
    <row r="12" spans="1:5" ht="37.5" customHeight="1">
      <c r="A12" s="12"/>
      <c r="B12" s="15"/>
      <c r="C12" s="18" t="s">
        <v>91</v>
      </c>
      <c r="D12" s="16" t="s">
        <v>92</v>
      </c>
      <c r="E12" s="17"/>
    </row>
    <row r="13" spans="1:5" ht="18" customHeight="1">
      <c r="A13" s="19"/>
      <c r="B13" s="20" t="s">
        <v>93</v>
      </c>
      <c r="C13" s="21" t="s">
        <v>94</v>
      </c>
      <c r="D13" s="22"/>
      <c r="E13" s="14">
        <f>IF(SUM(E14:E14)&gt;0,SUM(E14:E14),"")</f>
      </c>
    </row>
    <row r="14" spans="1:5" ht="15" customHeight="1" thickBot="1">
      <c r="A14" s="23"/>
      <c r="B14" s="24"/>
      <c r="C14" s="25" t="s">
        <v>95</v>
      </c>
      <c r="D14" s="26" t="s">
        <v>96</v>
      </c>
      <c r="E14" s="27">
        <v>0</v>
      </c>
    </row>
    <row r="15" spans="1:5" ht="22.5" customHeight="1">
      <c r="A15" s="7" t="s">
        <v>97</v>
      </c>
      <c r="B15" s="28"/>
      <c r="C15" s="29" t="s">
        <v>98</v>
      </c>
      <c r="D15" s="30"/>
      <c r="E15" s="31">
        <f>IF(SUM(E16)&gt;0,SUM(E16),"")</f>
        <v>1000</v>
      </c>
    </row>
    <row r="16" spans="1:5" ht="18" customHeight="1">
      <c r="A16" s="19"/>
      <c r="B16" s="20" t="s">
        <v>99</v>
      </c>
      <c r="C16" s="21" t="s">
        <v>94</v>
      </c>
      <c r="D16" s="22"/>
      <c r="E16" s="14">
        <f>IF(SUM(E17:E17)&gt;0,SUM(E17:E17),"")</f>
        <v>1000</v>
      </c>
    </row>
    <row r="17" spans="1:5" ht="42" customHeight="1" thickBot="1">
      <c r="A17" s="23"/>
      <c r="B17" s="24"/>
      <c r="C17" s="32" t="s">
        <v>100</v>
      </c>
      <c r="D17" s="33" t="s">
        <v>101</v>
      </c>
      <c r="E17" s="34">
        <v>1000</v>
      </c>
    </row>
    <row r="18" spans="1:5" ht="22.5" customHeight="1">
      <c r="A18" s="35">
        <v>600</v>
      </c>
      <c r="B18" s="28"/>
      <c r="C18" s="29" t="s">
        <v>102</v>
      </c>
      <c r="D18" s="30"/>
      <c r="E18" s="11">
        <f>IF(SUM(E19,E21,E23)&gt;0,SUM(E19,E21,E23),"")</f>
        <v>1587500</v>
      </c>
    </row>
    <row r="19" spans="1:5" ht="22.5" customHeight="1">
      <c r="A19" s="36"/>
      <c r="B19" s="44">
        <v>60011</v>
      </c>
      <c r="C19" s="45" t="s">
        <v>103</v>
      </c>
      <c r="D19" s="46"/>
      <c r="E19" s="14">
        <f>IF(SUM(E20:E20)&gt;0,SUM(E20:E20),"")</f>
      </c>
    </row>
    <row r="20" spans="1:5" ht="22.5" customHeight="1">
      <c r="A20" s="36"/>
      <c r="B20" s="128"/>
      <c r="C20" s="333" t="s">
        <v>104</v>
      </c>
      <c r="D20" s="129" t="s">
        <v>105</v>
      </c>
      <c r="E20" s="130"/>
    </row>
    <row r="21" spans="1:5" ht="18" customHeight="1">
      <c r="A21" s="40"/>
      <c r="B21" s="41">
        <v>60014</v>
      </c>
      <c r="C21" s="21" t="s">
        <v>106</v>
      </c>
      <c r="D21" s="22"/>
      <c r="E21" s="14">
        <f>IF(SUM(E22:E22)&gt;0,SUM(E22:E22),"")</f>
        <v>1257000</v>
      </c>
    </row>
    <row r="22" spans="1:5" ht="27.75" customHeight="1">
      <c r="A22" s="23"/>
      <c r="B22" s="42"/>
      <c r="C22" s="32" t="s">
        <v>107</v>
      </c>
      <c r="D22" s="33" t="s">
        <v>108</v>
      </c>
      <c r="E22" s="34">
        <v>1257000</v>
      </c>
    </row>
    <row r="23" spans="1:5" ht="17.25" customHeight="1">
      <c r="A23" s="40"/>
      <c r="B23" s="44">
        <v>60016</v>
      </c>
      <c r="C23" s="45" t="s">
        <v>109</v>
      </c>
      <c r="D23" s="46"/>
      <c r="E23" s="47">
        <f>IF(SUM(E24:E26)&gt;0,SUM(E24:E26),"")</f>
        <v>330500</v>
      </c>
    </row>
    <row r="24" spans="1:5" ht="17.25" customHeight="1">
      <c r="A24" s="40"/>
      <c r="B24" s="48"/>
      <c r="C24" s="49" t="s">
        <v>110</v>
      </c>
      <c r="D24" s="129" t="s">
        <v>111</v>
      </c>
      <c r="E24" s="50"/>
    </row>
    <row r="25" spans="1:5" ht="24.75" customHeight="1">
      <c r="A25" s="23"/>
      <c r="B25" s="51"/>
      <c r="C25" s="49" t="s">
        <v>112</v>
      </c>
      <c r="D25" s="52" t="s">
        <v>113</v>
      </c>
      <c r="E25" s="53">
        <v>180500</v>
      </c>
    </row>
    <row r="26" spans="1:5" ht="28.5" customHeight="1" thickBot="1">
      <c r="A26" s="23"/>
      <c r="B26" s="54"/>
      <c r="C26" s="55" t="s">
        <v>114</v>
      </c>
      <c r="D26" s="52" t="s">
        <v>115</v>
      </c>
      <c r="E26" s="53">
        <v>150000</v>
      </c>
    </row>
    <row r="27" spans="1:5" ht="21.75" customHeight="1">
      <c r="A27" s="35">
        <v>700</v>
      </c>
      <c r="B27" s="8"/>
      <c r="C27" s="29" t="s">
        <v>116</v>
      </c>
      <c r="D27" s="30"/>
      <c r="E27" s="11">
        <f>IF(SUM(E28,E40)&gt;0,SUM(E28,E40),"")</f>
        <v>2071229</v>
      </c>
    </row>
    <row r="28" spans="1:5" ht="27" customHeight="1">
      <c r="A28" s="40"/>
      <c r="B28" s="41">
        <v>70005</v>
      </c>
      <c r="C28" s="21" t="s">
        <v>117</v>
      </c>
      <c r="D28" s="22"/>
      <c r="E28" s="14">
        <f>IF(SUM(E29:E39)&gt;0,SUM(E29:E39),"")</f>
        <v>2071229</v>
      </c>
    </row>
    <row r="29" spans="1:5" ht="29.25" customHeight="1">
      <c r="A29" s="23"/>
      <c r="B29" s="51"/>
      <c r="C29" s="32" t="s">
        <v>118</v>
      </c>
      <c r="D29" s="56" t="s">
        <v>119</v>
      </c>
      <c r="E29" s="57">
        <v>662286</v>
      </c>
    </row>
    <row r="30" spans="1:5" ht="38.25" customHeight="1">
      <c r="A30" s="23"/>
      <c r="B30" s="51"/>
      <c r="C30" s="49" t="s">
        <v>120</v>
      </c>
      <c r="D30" s="52" t="s">
        <v>101</v>
      </c>
      <c r="E30" s="53">
        <v>50000</v>
      </c>
    </row>
    <row r="31" spans="1:5" ht="14.25" customHeight="1">
      <c r="A31" s="23"/>
      <c r="B31" s="51"/>
      <c r="C31" s="49" t="s">
        <v>110</v>
      </c>
      <c r="D31" s="52" t="s">
        <v>111</v>
      </c>
      <c r="E31" s="53"/>
    </row>
    <row r="32" spans="1:5" ht="54.75" customHeight="1">
      <c r="A32" s="23"/>
      <c r="B32" s="51"/>
      <c r="C32" s="55" t="s">
        <v>121</v>
      </c>
      <c r="D32" s="56" t="s">
        <v>122</v>
      </c>
      <c r="E32" s="57">
        <v>334343</v>
      </c>
    </row>
    <row r="33" spans="1:5" ht="28.5" customHeight="1">
      <c r="A33" s="23"/>
      <c r="B33" s="51"/>
      <c r="C33" s="55" t="s">
        <v>123</v>
      </c>
      <c r="D33" s="56" t="s">
        <v>124</v>
      </c>
      <c r="E33" s="57">
        <v>50000</v>
      </c>
    </row>
    <row r="34" spans="1:5" ht="21.75" customHeight="1">
      <c r="A34" s="23"/>
      <c r="B34" s="51"/>
      <c r="C34" s="55" t="s">
        <v>125</v>
      </c>
      <c r="D34" s="56" t="s">
        <v>126</v>
      </c>
      <c r="E34" s="57">
        <v>750000</v>
      </c>
    </row>
    <row r="35" spans="1:5" ht="19.5" customHeight="1">
      <c r="A35" s="23"/>
      <c r="B35" s="51"/>
      <c r="C35" s="55" t="s">
        <v>127</v>
      </c>
      <c r="D35" s="56" t="s">
        <v>128</v>
      </c>
      <c r="E35" s="57">
        <v>20000</v>
      </c>
    </row>
    <row r="36" spans="1:5" ht="15" customHeight="1">
      <c r="A36" s="23"/>
      <c r="B36" s="51"/>
      <c r="C36" s="55" t="s">
        <v>129</v>
      </c>
      <c r="D36" s="56" t="s">
        <v>105</v>
      </c>
      <c r="E36" s="57"/>
    </row>
    <row r="37" spans="1:5" ht="41.25" customHeight="1">
      <c r="A37" s="23"/>
      <c r="B37" s="51"/>
      <c r="C37" s="18" t="s">
        <v>91</v>
      </c>
      <c r="D37" s="56" t="s">
        <v>92</v>
      </c>
      <c r="E37" s="57">
        <v>40000</v>
      </c>
    </row>
    <row r="38" spans="1:5" ht="38.25" customHeight="1">
      <c r="A38" s="23"/>
      <c r="B38" s="51"/>
      <c r="C38" s="55" t="s">
        <v>130</v>
      </c>
      <c r="D38" s="56" t="s">
        <v>131</v>
      </c>
      <c r="E38" s="57">
        <v>164600</v>
      </c>
    </row>
    <row r="39" spans="1:5" ht="26.25" customHeight="1">
      <c r="A39" s="23"/>
      <c r="B39" s="51"/>
      <c r="C39" s="55" t="s">
        <v>132</v>
      </c>
      <c r="D39" s="56" t="s">
        <v>133</v>
      </c>
      <c r="E39" s="57"/>
    </row>
    <row r="40" spans="1:5" ht="18" customHeight="1">
      <c r="A40" s="58"/>
      <c r="B40" s="41">
        <v>70095</v>
      </c>
      <c r="C40" s="21" t="s">
        <v>94</v>
      </c>
      <c r="D40" s="22"/>
      <c r="E40" s="14">
        <f>IF(SUM(E41:E41)&gt;0,SUM(E41:E41),"")</f>
      </c>
    </row>
    <row r="41" spans="1:5" ht="17.25" customHeight="1" thickBot="1">
      <c r="A41" s="23"/>
      <c r="B41" s="51"/>
      <c r="C41" s="55" t="s">
        <v>134</v>
      </c>
      <c r="D41" s="56" t="s">
        <v>113</v>
      </c>
      <c r="E41" s="57"/>
    </row>
    <row r="42" spans="1:5" ht="21.75" customHeight="1">
      <c r="A42" s="35">
        <v>710</v>
      </c>
      <c r="B42" s="28"/>
      <c r="C42" s="29" t="s">
        <v>135</v>
      </c>
      <c r="D42" s="30"/>
      <c r="E42" s="11">
        <f>IF(SUM(E43,E45,E50)&gt;0,SUM(E43,E45,E50),"")</f>
        <v>251000</v>
      </c>
    </row>
    <row r="43" spans="1:5" ht="24" customHeight="1">
      <c r="A43" s="40"/>
      <c r="B43" s="44">
        <v>71013</v>
      </c>
      <c r="C43" s="45" t="s">
        <v>136</v>
      </c>
      <c r="D43" s="46"/>
      <c r="E43" s="47">
        <f>IF(SUM(E44:E44)&gt;0,SUM(E44:E44),"")</f>
        <v>40000</v>
      </c>
    </row>
    <row r="44" spans="1:5" ht="39.75" customHeight="1">
      <c r="A44" s="23"/>
      <c r="B44" s="51"/>
      <c r="C44" s="18" t="s">
        <v>137</v>
      </c>
      <c r="D44" s="56" t="s">
        <v>92</v>
      </c>
      <c r="E44" s="57">
        <v>40000</v>
      </c>
    </row>
    <row r="45" spans="1:5" ht="27" customHeight="1">
      <c r="A45" s="40"/>
      <c r="B45" s="41">
        <v>71014</v>
      </c>
      <c r="C45" s="21" t="s">
        <v>138</v>
      </c>
      <c r="D45" s="22"/>
      <c r="E45" s="14">
        <f>IF(SUM(E46:E49)&gt;0,SUM(E46:E49),"")</f>
        <v>98000</v>
      </c>
    </row>
    <row r="46" spans="1:5" ht="41.25" customHeight="1">
      <c r="A46" s="23"/>
      <c r="B46" s="51"/>
      <c r="C46" s="18" t="s">
        <v>91</v>
      </c>
      <c r="D46" s="56" t="s">
        <v>92</v>
      </c>
      <c r="E46" s="57">
        <v>10000</v>
      </c>
    </row>
    <row r="47" spans="1:5" ht="30" customHeight="1">
      <c r="A47" s="23"/>
      <c r="B47" s="51"/>
      <c r="C47" s="55" t="s">
        <v>140</v>
      </c>
      <c r="D47" s="56" t="s">
        <v>141</v>
      </c>
      <c r="E47" s="57"/>
    </row>
    <row r="48" spans="1:5" ht="27.75" customHeight="1">
      <c r="A48" s="23"/>
      <c r="B48" s="59"/>
      <c r="C48" s="55" t="s">
        <v>140</v>
      </c>
      <c r="D48" s="56" t="s">
        <v>141</v>
      </c>
      <c r="E48" s="57">
        <v>88000</v>
      </c>
    </row>
    <row r="49" spans="1:5" ht="41.25" customHeight="1">
      <c r="A49" s="23"/>
      <c r="B49" s="51"/>
      <c r="C49" s="55" t="s">
        <v>142</v>
      </c>
      <c r="D49" s="56" t="s">
        <v>143</v>
      </c>
      <c r="E49" s="57"/>
    </row>
    <row r="50" spans="1:5" ht="18" customHeight="1">
      <c r="A50" s="40"/>
      <c r="B50" s="41">
        <v>71015</v>
      </c>
      <c r="C50" s="21" t="s">
        <v>144</v>
      </c>
      <c r="D50" s="22"/>
      <c r="E50" s="14">
        <f>IF(SUM(E51:E52)&gt;0,SUM(E51:E52),"")</f>
        <v>113000</v>
      </c>
    </row>
    <row r="51" spans="1:5" ht="39" customHeight="1">
      <c r="A51" s="23"/>
      <c r="B51" s="51"/>
      <c r="C51" s="18" t="s">
        <v>91</v>
      </c>
      <c r="D51" s="56" t="s">
        <v>92</v>
      </c>
      <c r="E51" s="57">
        <v>83000</v>
      </c>
    </row>
    <row r="52" spans="1:5" ht="43.5" customHeight="1" thickBot="1">
      <c r="A52" s="23"/>
      <c r="B52" s="51"/>
      <c r="C52" s="55" t="s">
        <v>145</v>
      </c>
      <c r="D52" s="56" t="s">
        <v>146</v>
      </c>
      <c r="E52" s="57">
        <v>30000</v>
      </c>
    </row>
    <row r="53" spans="1:5" ht="21" customHeight="1">
      <c r="A53" s="35">
        <v>750</v>
      </c>
      <c r="B53" s="28"/>
      <c r="C53" s="29" t="s">
        <v>147</v>
      </c>
      <c r="D53" s="30"/>
      <c r="E53" s="11">
        <f>IF(SUM(E54,E58,E60,E65,E67,E69)&gt;0,SUM(E54,E58,E60,E65,E67,E69),"")</f>
        <v>1863016</v>
      </c>
    </row>
    <row r="54" spans="1:5" s="60" customFormat="1" ht="18" customHeight="1">
      <c r="A54" s="19"/>
      <c r="B54" s="41">
        <v>75011</v>
      </c>
      <c r="C54" s="21" t="s">
        <v>148</v>
      </c>
      <c r="D54" s="22"/>
      <c r="E54" s="14">
        <f>IF(SUM(E55:E57)&gt;0,SUM(E55:E57),"")</f>
        <v>648000</v>
      </c>
    </row>
    <row r="55" spans="1:5" ht="38.25" customHeight="1">
      <c r="A55" s="23"/>
      <c r="B55" s="51"/>
      <c r="C55" s="18" t="s">
        <v>149</v>
      </c>
      <c r="D55" s="56" t="s">
        <v>150</v>
      </c>
      <c r="E55" s="57">
        <v>478000</v>
      </c>
    </row>
    <row r="56" spans="1:5" ht="38.25" customHeight="1">
      <c r="A56" s="23"/>
      <c r="B56" s="51"/>
      <c r="C56" s="18" t="s">
        <v>91</v>
      </c>
      <c r="D56" s="56" t="s">
        <v>92</v>
      </c>
      <c r="E56" s="57">
        <v>163000</v>
      </c>
    </row>
    <row r="57" spans="1:5" ht="39.75" customHeight="1">
      <c r="A57" s="23"/>
      <c r="B57" s="51"/>
      <c r="C57" s="55" t="s">
        <v>130</v>
      </c>
      <c r="D57" s="52" t="s">
        <v>131</v>
      </c>
      <c r="E57" s="53">
        <v>7000</v>
      </c>
    </row>
    <row r="58" spans="1:5" s="60" customFormat="1" ht="24" customHeight="1">
      <c r="A58" s="19"/>
      <c r="B58" s="44">
        <v>75020</v>
      </c>
      <c r="C58" s="45" t="s">
        <v>151</v>
      </c>
      <c r="D58" s="46"/>
      <c r="E58" s="47">
        <f>IF(SUM(E59:E59)&gt;0,SUM(E59:E59),"")</f>
        <v>940000</v>
      </c>
    </row>
    <row r="59" spans="1:5" ht="15" customHeight="1">
      <c r="A59" s="23"/>
      <c r="B59" s="51"/>
      <c r="C59" s="55" t="s">
        <v>152</v>
      </c>
      <c r="D59" s="56" t="s">
        <v>153</v>
      </c>
      <c r="E59" s="57">
        <v>940000</v>
      </c>
    </row>
    <row r="60" spans="1:5" s="60" customFormat="1" ht="27.75" customHeight="1">
      <c r="A60" s="19"/>
      <c r="B60" s="41">
        <v>75023</v>
      </c>
      <c r="C60" s="21" t="s">
        <v>154</v>
      </c>
      <c r="D60" s="22"/>
      <c r="E60" s="14">
        <f>IF(SUM(E61:E64)&gt;0,SUM(E61:E64),"")</f>
        <v>252016</v>
      </c>
    </row>
    <row r="61" spans="1:5" ht="15.75" customHeight="1">
      <c r="A61" s="23"/>
      <c r="B61" s="51"/>
      <c r="C61" s="55" t="s">
        <v>110</v>
      </c>
      <c r="D61" s="56" t="s">
        <v>111</v>
      </c>
      <c r="E61" s="57">
        <v>17000</v>
      </c>
    </row>
    <row r="62" spans="1:5" ht="54" customHeight="1">
      <c r="A62" s="23"/>
      <c r="B62" s="51"/>
      <c r="C62" s="55" t="s">
        <v>121</v>
      </c>
      <c r="D62" s="56" t="s">
        <v>122</v>
      </c>
      <c r="E62" s="57">
        <v>35016</v>
      </c>
    </row>
    <row r="63" spans="1:5" ht="13.5" customHeight="1">
      <c r="A63" s="23"/>
      <c r="B63" s="51"/>
      <c r="C63" s="55" t="s">
        <v>89</v>
      </c>
      <c r="D63" s="56" t="s">
        <v>90</v>
      </c>
      <c r="E63" s="57">
        <v>200000</v>
      </c>
    </row>
    <row r="64" spans="1:5" ht="13.5" customHeight="1">
      <c r="A64" s="23"/>
      <c r="B64" s="59"/>
      <c r="C64" s="55" t="s">
        <v>104</v>
      </c>
      <c r="D64" s="56" t="s">
        <v>105</v>
      </c>
      <c r="E64" s="57">
        <v>0</v>
      </c>
    </row>
    <row r="65" spans="1:5" s="60" customFormat="1" ht="18" customHeight="1">
      <c r="A65" s="19"/>
      <c r="B65" s="44">
        <v>75045</v>
      </c>
      <c r="C65" s="45" t="s">
        <v>155</v>
      </c>
      <c r="D65" s="46"/>
      <c r="E65" s="47">
        <f>IF(SUM(E66:E66)&gt;0,SUM(E66:E66),"")</f>
        <v>23000</v>
      </c>
    </row>
    <row r="66" spans="1:5" ht="39.75" customHeight="1">
      <c r="A66" s="23"/>
      <c r="B66" s="51"/>
      <c r="C66" s="18" t="s">
        <v>91</v>
      </c>
      <c r="D66" s="56" t="s">
        <v>92</v>
      </c>
      <c r="E66" s="57">
        <v>23000</v>
      </c>
    </row>
    <row r="67" spans="1:5" s="60" customFormat="1" ht="20.25" customHeight="1">
      <c r="A67" s="19"/>
      <c r="B67" s="41">
        <v>75054</v>
      </c>
      <c r="C67" s="21" t="s">
        <v>156</v>
      </c>
      <c r="D67" s="22"/>
      <c r="E67" s="14">
        <f>IF(SUM(E68:E68)&gt;0,SUM(E68:E68),"")</f>
      </c>
    </row>
    <row r="68" spans="1:5" ht="38.25" customHeight="1">
      <c r="A68" s="23"/>
      <c r="B68" s="51"/>
      <c r="C68" s="18" t="s">
        <v>149</v>
      </c>
      <c r="D68" s="56" t="s">
        <v>150</v>
      </c>
      <c r="E68" s="57">
        <v>0</v>
      </c>
    </row>
    <row r="69" spans="1:5" s="60" customFormat="1" ht="18" customHeight="1">
      <c r="A69" s="19"/>
      <c r="B69" s="41">
        <v>75095</v>
      </c>
      <c r="C69" s="21" t="s">
        <v>94</v>
      </c>
      <c r="D69" s="22"/>
      <c r="E69" s="14">
        <f>IF(SUM(E70:E70)&gt;0,SUM(E70:E70),"")</f>
      </c>
    </row>
    <row r="70" spans="1:5" ht="14.25" customHeight="1" thickBot="1">
      <c r="A70" s="23"/>
      <c r="B70" s="51"/>
      <c r="C70" s="55"/>
      <c r="D70" s="56"/>
      <c r="E70" s="57">
        <v>0</v>
      </c>
    </row>
    <row r="71" spans="1:5" s="61" customFormat="1" ht="32.25" customHeight="1" thickBot="1">
      <c r="A71" s="35">
        <v>751</v>
      </c>
      <c r="B71" s="28"/>
      <c r="C71" s="29" t="s">
        <v>157</v>
      </c>
      <c r="D71" s="30"/>
      <c r="E71" s="11">
        <f>IF(SUM(E72,E75,E77)&gt;0,SUM(E72,E75,E77),"")</f>
        <v>7869</v>
      </c>
    </row>
    <row r="72" spans="1:5" s="60" customFormat="1" ht="33.75" customHeight="1">
      <c r="A72" s="19"/>
      <c r="B72" s="41">
        <v>75101</v>
      </c>
      <c r="C72" s="21" t="s">
        <v>158</v>
      </c>
      <c r="D72" s="22"/>
      <c r="E72" s="62">
        <f>IF(SUM(E73,E74)&gt;0,SUM(E73,E74),"")</f>
        <v>7869</v>
      </c>
    </row>
    <row r="73" spans="1:5" s="60" customFormat="1" ht="37.5" customHeight="1">
      <c r="A73" s="19"/>
      <c r="B73" s="48"/>
      <c r="C73" s="18" t="s">
        <v>149</v>
      </c>
      <c r="D73" s="63" t="s">
        <v>150</v>
      </c>
      <c r="E73" s="17">
        <v>7869</v>
      </c>
    </row>
    <row r="74" spans="1:5" ht="15" customHeight="1">
      <c r="A74" s="23"/>
      <c r="B74" s="51"/>
      <c r="C74" s="18"/>
      <c r="D74" s="56"/>
      <c r="E74" s="57"/>
    </row>
    <row r="75" spans="1:5" ht="24" customHeight="1">
      <c r="A75" s="23"/>
      <c r="B75" s="64">
        <v>75108</v>
      </c>
      <c r="C75" s="65" t="s">
        <v>159</v>
      </c>
      <c r="D75" s="66"/>
      <c r="E75" s="67">
        <f>IF(SUM(E76)&gt;0,SUM(E76),"")</f>
      </c>
    </row>
    <row r="76" spans="1:5" ht="39.75" customHeight="1">
      <c r="A76" s="23"/>
      <c r="B76" s="51"/>
      <c r="C76" s="18" t="s">
        <v>149</v>
      </c>
      <c r="D76" s="56" t="s">
        <v>150</v>
      </c>
      <c r="E76" s="57"/>
    </row>
    <row r="77" spans="1:5" s="60" customFormat="1" ht="29.25" customHeight="1">
      <c r="A77" s="19"/>
      <c r="B77" s="41">
        <v>75110</v>
      </c>
      <c r="C77" s="21" t="s">
        <v>160</v>
      </c>
      <c r="D77" s="22"/>
      <c r="E77" s="67">
        <f>IF(SUM(E78)&gt;0,SUM(E78),"")</f>
      </c>
    </row>
    <row r="78" spans="1:5" ht="43.5" customHeight="1" thickBot="1">
      <c r="A78" s="23"/>
      <c r="B78" s="51"/>
      <c r="C78" s="18" t="s">
        <v>149</v>
      </c>
      <c r="D78" s="56" t="s">
        <v>150</v>
      </c>
      <c r="E78" s="57"/>
    </row>
    <row r="79" spans="1:5" s="61" customFormat="1" ht="30" customHeight="1">
      <c r="A79" s="35">
        <v>754</v>
      </c>
      <c r="B79" s="28"/>
      <c r="C79" s="29" t="s">
        <v>161</v>
      </c>
      <c r="D79" s="30"/>
      <c r="E79" s="11">
        <f>IF(SUM(E80,E85)&gt;0,SUM(E80,E85),"")</f>
        <v>3815000</v>
      </c>
    </row>
    <row r="80" spans="1:5" s="60" customFormat="1" ht="24" customHeight="1">
      <c r="A80" s="19"/>
      <c r="B80" s="41">
        <v>75411</v>
      </c>
      <c r="C80" s="21" t="s">
        <v>162</v>
      </c>
      <c r="D80" s="22"/>
      <c r="E80" s="47">
        <f>IF(SUM(E81:E84)&gt;0,SUM(E81:E84),"")</f>
        <v>3805000</v>
      </c>
    </row>
    <row r="81" spans="1:5" ht="41.25" customHeight="1">
      <c r="A81" s="23"/>
      <c r="B81" s="51"/>
      <c r="C81" s="18" t="s">
        <v>91</v>
      </c>
      <c r="D81" s="56" t="s">
        <v>92</v>
      </c>
      <c r="E81" s="68">
        <v>3505000</v>
      </c>
    </row>
    <row r="82" spans="1:5" ht="42.75" customHeight="1">
      <c r="A82" s="23"/>
      <c r="B82" s="51"/>
      <c r="C82" s="55" t="s">
        <v>145</v>
      </c>
      <c r="D82" s="56" t="s">
        <v>146</v>
      </c>
      <c r="E82" s="68">
        <v>300000</v>
      </c>
    </row>
    <row r="83" spans="1:5" ht="40.5" customHeight="1">
      <c r="A83" s="23"/>
      <c r="B83" s="51"/>
      <c r="C83" s="55" t="s">
        <v>163</v>
      </c>
      <c r="D83" s="56" t="s">
        <v>164</v>
      </c>
      <c r="E83" s="68"/>
    </row>
    <row r="84" spans="1:5" ht="39.75" customHeight="1">
      <c r="A84" s="23"/>
      <c r="B84" s="59"/>
      <c r="C84" s="55" t="s">
        <v>165</v>
      </c>
      <c r="D84" s="56" t="s">
        <v>166</v>
      </c>
      <c r="E84" s="68"/>
    </row>
    <row r="85" spans="1:5" s="60" customFormat="1" ht="21" customHeight="1">
      <c r="A85" s="19"/>
      <c r="B85" s="44">
        <v>75416</v>
      </c>
      <c r="C85" s="45" t="s">
        <v>167</v>
      </c>
      <c r="D85" s="46"/>
      <c r="E85" s="47">
        <f>IF(SUM(E86)&gt;0,SUM(E86),"")</f>
        <v>10000</v>
      </c>
    </row>
    <row r="86" spans="1:5" ht="17.25" customHeight="1" thickBot="1">
      <c r="A86" s="23"/>
      <c r="B86" s="51"/>
      <c r="C86" s="55" t="s">
        <v>168</v>
      </c>
      <c r="D86" s="56" t="s">
        <v>169</v>
      </c>
      <c r="E86" s="68">
        <v>10000</v>
      </c>
    </row>
    <row r="87" spans="1:5" s="61" customFormat="1" ht="59.25" customHeight="1">
      <c r="A87" s="35">
        <v>756</v>
      </c>
      <c r="B87" s="28"/>
      <c r="C87" s="29" t="s">
        <v>170</v>
      </c>
      <c r="D87" s="30"/>
      <c r="E87" s="11">
        <f>IF(SUM(E88,E91,E103,E107,E109,E112)&gt;0,SUM(E88,E91,E103,E107,E109,E112),"")</f>
        <v>43876244</v>
      </c>
    </row>
    <row r="88" spans="1:5" s="60" customFormat="1" ht="24.75" customHeight="1">
      <c r="A88" s="19"/>
      <c r="B88" s="41">
        <v>75601</v>
      </c>
      <c r="C88" s="21" t="s">
        <v>171</v>
      </c>
      <c r="D88" s="22"/>
      <c r="E88" s="14">
        <f>IF(SUM(E89:E90)&gt;0,SUM(E89:E90),"")</f>
        <v>555000</v>
      </c>
    </row>
    <row r="89" spans="1:5" ht="28.5" customHeight="1">
      <c r="A89" s="23"/>
      <c r="B89" s="51"/>
      <c r="C89" s="55" t="s">
        <v>172</v>
      </c>
      <c r="D89" s="56" t="s">
        <v>173</v>
      </c>
      <c r="E89" s="57">
        <v>550000</v>
      </c>
    </row>
    <row r="90" spans="1:5" ht="15.75" customHeight="1">
      <c r="A90" s="23"/>
      <c r="B90" s="51"/>
      <c r="C90" s="55" t="s">
        <v>174</v>
      </c>
      <c r="D90" s="56" t="s">
        <v>128</v>
      </c>
      <c r="E90" s="57">
        <v>5000</v>
      </c>
    </row>
    <row r="91" spans="1:5" s="60" customFormat="1" ht="49.5" customHeight="1">
      <c r="A91" s="19"/>
      <c r="B91" s="41">
        <v>75615</v>
      </c>
      <c r="C91" s="21" t="s">
        <v>175</v>
      </c>
      <c r="D91" s="22"/>
      <c r="E91" s="14">
        <f>IF(SUM(E92:E102)&gt;0,SUM(E92:E102),"")</f>
        <v>17745280</v>
      </c>
    </row>
    <row r="92" spans="1:5" ht="15.75" customHeight="1">
      <c r="A92" s="23"/>
      <c r="B92" s="51"/>
      <c r="C92" s="55" t="s">
        <v>177</v>
      </c>
      <c r="D92" s="56" t="s">
        <v>178</v>
      </c>
      <c r="E92" s="68">
        <v>14417405</v>
      </c>
    </row>
    <row r="93" spans="1:5" ht="15" customHeight="1">
      <c r="A93" s="23"/>
      <c r="B93" s="51"/>
      <c r="C93" s="55" t="s">
        <v>179</v>
      </c>
      <c r="D93" s="56" t="s">
        <v>180</v>
      </c>
      <c r="E93" s="68">
        <v>71000</v>
      </c>
    </row>
    <row r="94" spans="1:5" ht="15" customHeight="1">
      <c r="A94" s="23"/>
      <c r="B94" s="51"/>
      <c r="C94" s="55" t="s">
        <v>181</v>
      </c>
      <c r="D94" s="56" t="s">
        <v>182</v>
      </c>
      <c r="E94" s="68">
        <v>100</v>
      </c>
    </row>
    <row r="95" spans="1:5" ht="15" customHeight="1">
      <c r="A95" s="23"/>
      <c r="B95" s="51"/>
      <c r="C95" s="55" t="s">
        <v>183</v>
      </c>
      <c r="D95" s="56" t="s">
        <v>184</v>
      </c>
      <c r="E95" s="68">
        <v>1302775</v>
      </c>
    </row>
    <row r="96" spans="1:5" ht="15" customHeight="1">
      <c r="A96" s="23"/>
      <c r="B96" s="51"/>
      <c r="C96" s="55" t="s">
        <v>185</v>
      </c>
      <c r="D96" s="56" t="s">
        <v>186</v>
      </c>
      <c r="E96" s="68">
        <v>200000</v>
      </c>
    </row>
    <row r="97" spans="1:5" ht="15" customHeight="1">
      <c r="A97" s="23"/>
      <c r="B97" s="51"/>
      <c r="C97" s="55" t="s">
        <v>187</v>
      </c>
      <c r="D97" s="56" t="s">
        <v>188</v>
      </c>
      <c r="E97" s="68">
        <v>93000</v>
      </c>
    </row>
    <row r="98" spans="1:5" ht="15" customHeight="1">
      <c r="A98" s="23"/>
      <c r="B98" s="51"/>
      <c r="C98" s="55" t="s">
        <v>189</v>
      </c>
      <c r="D98" s="56" t="s">
        <v>190</v>
      </c>
      <c r="E98" s="68">
        <v>330000</v>
      </c>
    </row>
    <row r="99" spans="1:5" ht="16.5" customHeight="1">
      <c r="A99" s="23"/>
      <c r="B99" s="51"/>
      <c r="C99" s="55" t="s">
        <v>191</v>
      </c>
      <c r="D99" s="56" t="s">
        <v>192</v>
      </c>
      <c r="E99" s="68">
        <v>130000</v>
      </c>
    </row>
    <row r="100" spans="1:5" ht="14.25" customHeight="1">
      <c r="A100" s="23"/>
      <c r="B100" s="51"/>
      <c r="C100" s="55" t="s">
        <v>193</v>
      </c>
      <c r="D100" s="56" t="s">
        <v>194</v>
      </c>
      <c r="E100" s="68">
        <v>1200000</v>
      </c>
    </row>
    <row r="101" spans="1:5" ht="18" customHeight="1">
      <c r="A101" s="23"/>
      <c r="B101" s="59"/>
      <c r="C101" s="55" t="s">
        <v>174</v>
      </c>
      <c r="D101" s="56" t="s">
        <v>128</v>
      </c>
      <c r="E101" s="68">
        <v>1000</v>
      </c>
    </row>
    <row r="102" spans="1:5" ht="29.25" customHeight="1">
      <c r="A102" s="23"/>
      <c r="B102" s="51"/>
      <c r="C102" s="55" t="s">
        <v>140</v>
      </c>
      <c r="D102" s="52" t="s">
        <v>141</v>
      </c>
      <c r="E102" s="69"/>
    </row>
    <row r="103" spans="1:5" s="60" customFormat="1" ht="40.5" customHeight="1">
      <c r="A103" s="19"/>
      <c r="B103" s="44">
        <v>75618</v>
      </c>
      <c r="C103" s="45" t="s">
        <v>195</v>
      </c>
      <c r="D103" s="46"/>
      <c r="E103" s="47">
        <f>IF(SUM(E104:E106)&gt;0,SUM(E104:E106),"")</f>
        <v>1705000</v>
      </c>
    </row>
    <row r="104" spans="1:5" ht="14.25" customHeight="1">
      <c r="A104" s="23"/>
      <c r="B104" s="51"/>
      <c r="C104" s="55" t="s">
        <v>196</v>
      </c>
      <c r="D104" s="56" t="s">
        <v>197</v>
      </c>
      <c r="E104" s="68">
        <v>1100000</v>
      </c>
    </row>
    <row r="105" spans="1:5" ht="15.75" customHeight="1">
      <c r="A105" s="23"/>
      <c r="B105" s="51"/>
      <c r="C105" s="55" t="s">
        <v>127</v>
      </c>
      <c r="D105" s="56" t="s">
        <v>128</v>
      </c>
      <c r="E105" s="68">
        <v>5000</v>
      </c>
    </row>
    <row r="106" spans="1:5" ht="16.5" customHeight="1">
      <c r="A106" s="23"/>
      <c r="B106" s="51"/>
      <c r="C106" s="55" t="s">
        <v>198</v>
      </c>
      <c r="D106" s="56" t="s">
        <v>199</v>
      </c>
      <c r="E106" s="68">
        <v>600000</v>
      </c>
    </row>
    <row r="107" spans="1:5" s="60" customFormat="1" ht="18" customHeight="1">
      <c r="A107" s="19"/>
      <c r="B107" s="41">
        <v>75619</v>
      </c>
      <c r="C107" s="21" t="s">
        <v>200</v>
      </c>
      <c r="D107" s="22"/>
      <c r="E107" s="14">
        <f>IF(SUM(E108:E108)&gt;0,SUM(E108:E108),"")</f>
        <v>200000</v>
      </c>
    </row>
    <row r="108" spans="1:5" ht="17.25" customHeight="1">
      <c r="A108" s="23"/>
      <c r="B108" s="51"/>
      <c r="C108" s="55" t="s">
        <v>127</v>
      </c>
      <c r="D108" s="56" t="s">
        <v>128</v>
      </c>
      <c r="E108" s="68">
        <v>200000</v>
      </c>
    </row>
    <row r="109" spans="1:5" s="60" customFormat="1" ht="25.5">
      <c r="A109" s="19"/>
      <c r="B109" s="41">
        <v>75621</v>
      </c>
      <c r="C109" s="21" t="s">
        <v>201</v>
      </c>
      <c r="D109" s="22"/>
      <c r="E109" s="14">
        <f>IF(SUM(E110:E111)&gt;0,SUM(E110:E111),"")</f>
        <v>19198637</v>
      </c>
    </row>
    <row r="110" spans="1:5" ht="17.25" customHeight="1">
      <c r="A110" s="23"/>
      <c r="B110" s="51"/>
      <c r="C110" s="55" t="s">
        <v>202</v>
      </c>
      <c r="D110" s="56" t="s">
        <v>203</v>
      </c>
      <c r="E110" s="68">
        <v>18548637</v>
      </c>
    </row>
    <row r="111" spans="1:5" ht="15" customHeight="1">
      <c r="A111" s="23"/>
      <c r="B111" s="51"/>
      <c r="C111" s="55" t="s">
        <v>204</v>
      </c>
      <c r="D111" s="56" t="s">
        <v>205</v>
      </c>
      <c r="E111" s="68">
        <v>650000</v>
      </c>
    </row>
    <row r="112" spans="1:5" s="60" customFormat="1" ht="25.5">
      <c r="A112" s="19"/>
      <c r="B112" s="41">
        <v>75622</v>
      </c>
      <c r="C112" s="21" t="s">
        <v>206</v>
      </c>
      <c r="D112" s="22"/>
      <c r="E112" s="14">
        <f>IF(SUM(E113:E114)&gt;0,SUM(E113:E114),"")</f>
        <v>4472327</v>
      </c>
    </row>
    <row r="113" spans="1:5" ht="17.25" customHeight="1">
      <c r="A113" s="23"/>
      <c r="B113" s="51"/>
      <c r="C113" s="55" t="s">
        <v>202</v>
      </c>
      <c r="D113" s="56" t="s">
        <v>203</v>
      </c>
      <c r="E113" s="68">
        <v>4372327</v>
      </c>
    </row>
    <row r="114" spans="1:5" ht="15.75" customHeight="1" thickBot="1">
      <c r="A114" s="23"/>
      <c r="B114" s="51"/>
      <c r="C114" s="55" t="s">
        <v>204</v>
      </c>
      <c r="D114" s="52" t="s">
        <v>205</v>
      </c>
      <c r="E114" s="69">
        <v>100000</v>
      </c>
    </row>
    <row r="115" spans="1:5" s="61" customFormat="1" ht="21.75" customHeight="1">
      <c r="A115" s="35">
        <v>758</v>
      </c>
      <c r="B115" s="28"/>
      <c r="C115" s="29" t="s">
        <v>207</v>
      </c>
      <c r="D115" s="30"/>
      <c r="E115" s="11">
        <f>IF(SUM(E116,E119,E121,E123,E125,E127,E129,E135)&gt;0,SUM(E116,E119,E121,E123,E125,E127,E129,E135),"")</f>
        <v>57818524</v>
      </c>
    </row>
    <row r="116" spans="1:5" s="60" customFormat="1" ht="26.25" customHeight="1">
      <c r="A116" s="19"/>
      <c r="B116" s="41">
        <v>75801</v>
      </c>
      <c r="C116" s="21" t="s">
        <v>208</v>
      </c>
      <c r="D116" s="22"/>
      <c r="E116" s="14">
        <f>IF(SUM(E117:E118)&gt;0,SUM(E117:E118),"")</f>
        <v>53059721</v>
      </c>
    </row>
    <row r="117" spans="1:5" ht="17.25" customHeight="1">
      <c r="A117" s="23"/>
      <c r="B117" s="51"/>
      <c r="C117" s="55" t="s">
        <v>209</v>
      </c>
      <c r="D117" s="56" t="s">
        <v>210</v>
      </c>
      <c r="E117" s="68">
        <v>27074301</v>
      </c>
    </row>
    <row r="118" spans="1:5" ht="16.5" customHeight="1">
      <c r="A118" s="23"/>
      <c r="B118" s="51"/>
      <c r="C118" s="55" t="s">
        <v>211</v>
      </c>
      <c r="D118" s="56" t="s">
        <v>210</v>
      </c>
      <c r="E118" s="68">
        <v>25985420</v>
      </c>
    </row>
    <row r="119" spans="1:5" s="60" customFormat="1" ht="30.75" customHeight="1">
      <c r="A119" s="19"/>
      <c r="B119" s="41">
        <v>75802</v>
      </c>
      <c r="C119" s="21" t="s">
        <v>212</v>
      </c>
      <c r="D119" s="22"/>
      <c r="E119" s="14">
        <f>IF(SUM(E120)&gt;0,SUM(E120),"")</f>
      </c>
    </row>
    <row r="120" spans="1:5" ht="15.75" customHeight="1">
      <c r="A120" s="23"/>
      <c r="B120" s="51"/>
      <c r="C120" s="55" t="s">
        <v>213</v>
      </c>
      <c r="D120" s="56" t="s">
        <v>210</v>
      </c>
      <c r="E120" s="68"/>
    </row>
    <row r="121" spans="1:5" s="60" customFormat="1" ht="30" customHeight="1">
      <c r="A121" s="19"/>
      <c r="B121" s="41">
        <v>75803</v>
      </c>
      <c r="C121" s="21" t="s">
        <v>214</v>
      </c>
      <c r="D121" s="22"/>
      <c r="E121" s="14">
        <f>IF(SUM(E122)&gt;0,SUM(E122),"")</f>
        <v>567078</v>
      </c>
    </row>
    <row r="122" spans="1:5" ht="16.5" customHeight="1">
      <c r="A122" s="23"/>
      <c r="B122" s="51"/>
      <c r="C122" s="55" t="s">
        <v>213</v>
      </c>
      <c r="D122" s="56" t="s">
        <v>210</v>
      </c>
      <c r="E122" s="68">
        <v>567078</v>
      </c>
    </row>
    <row r="123" spans="1:5" s="60" customFormat="1" ht="32.25" customHeight="1">
      <c r="A123" s="19"/>
      <c r="B123" s="41">
        <v>75805</v>
      </c>
      <c r="C123" s="21" t="s">
        <v>215</v>
      </c>
      <c r="D123" s="22"/>
      <c r="E123" s="14">
        <f>IF(SUM(E124)&gt;0,SUM(E124),"")</f>
      </c>
    </row>
    <row r="124" spans="1:5" ht="12.75">
      <c r="A124" s="23"/>
      <c r="B124" s="51"/>
      <c r="C124" s="55" t="s">
        <v>213</v>
      </c>
      <c r="D124" s="56" t="s">
        <v>210</v>
      </c>
      <c r="E124" s="68"/>
    </row>
    <row r="125" spans="1:5" s="60" customFormat="1" ht="27" customHeight="1">
      <c r="A125" s="19"/>
      <c r="B125" s="41">
        <v>75806</v>
      </c>
      <c r="C125" s="21" t="s">
        <v>216</v>
      </c>
      <c r="D125" s="22"/>
      <c r="E125" s="14">
        <f>IF(SUM(E126)&gt;0,SUM(E126),"")</f>
      </c>
    </row>
    <row r="126" spans="1:5" ht="15.75" customHeight="1">
      <c r="A126" s="23"/>
      <c r="B126" s="70"/>
      <c r="C126" s="55" t="s">
        <v>213</v>
      </c>
      <c r="D126" s="56" t="s">
        <v>210</v>
      </c>
      <c r="E126" s="68"/>
    </row>
    <row r="127" spans="1:5" ht="27.75" customHeight="1">
      <c r="A127" s="23"/>
      <c r="B127" s="64">
        <v>75807</v>
      </c>
      <c r="C127" s="65" t="s">
        <v>217</v>
      </c>
      <c r="D127" s="66"/>
      <c r="E127" s="14">
        <f>IF(SUM(E128)&gt;0,SUM(E128),"")</f>
        <v>4096278</v>
      </c>
    </row>
    <row r="128" spans="1:5" ht="15.75" customHeight="1">
      <c r="A128" s="23"/>
      <c r="B128" s="51"/>
      <c r="C128" s="55" t="s">
        <v>213</v>
      </c>
      <c r="D128" s="56" t="s">
        <v>210</v>
      </c>
      <c r="E128" s="68">
        <v>4096278</v>
      </c>
    </row>
    <row r="129" spans="1:5" s="60" customFormat="1" ht="16.5" customHeight="1">
      <c r="A129" s="19"/>
      <c r="B129" s="41">
        <v>75814</v>
      </c>
      <c r="C129" s="21" t="s">
        <v>218</v>
      </c>
      <c r="D129" s="22"/>
      <c r="E129" s="14">
        <f>IF(SUM(E130:E134)&gt;0,SUM(E130:E134),"")</f>
      </c>
    </row>
    <row r="130" spans="1:5" ht="27" customHeight="1">
      <c r="A130" s="23"/>
      <c r="B130" s="51"/>
      <c r="C130" s="55" t="s">
        <v>172</v>
      </c>
      <c r="D130" s="56" t="s">
        <v>173</v>
      </c>
      <c r="E130" s="68"/>
    </row>
    <row r="131" spans="1:5" ht="12.75">
      <c r="A131" s="23"/>
      <c r="B131" s="51"/>
      <c r="C131" s="71" t="s">
        <v>185</v>
      </c>
      <c r="D131" s="72" t="s">
        <v>186</v>
      </c>
      <c r="E131" s="73"/>
    </row>
    <row r="132" spans="1:5" ht="12.75">
      <c r="A132" s="23"/>
      <c r="B132" s="51"/>
      <c r="C132" s="71" t="s">
        <v>196</v>
      </c>
      <c r="D132" s="72" t="s">
        <v>197</v>
      </c>
      <c r="E132" s="73"/>
    </row>
    <row r="133" spans="1:5" ht="12.75">
      <c r="A133" s="23"/>
      <c r="B133" s="51"/>
      <c r="C133" s="71" t="s">
        <v>193</v>
      </c>
      <c r="D133" s="72" t="s">
        <v>194</v>
      </c>
      <c r="E133" s="73"/>
    </row>
    <row r="134" spans="1:5" ht="15" customHeight="1">
      <c r="A134" s="23"/>
      <c r="B134" s="70"/>
      <c r="C134" s="55" t="s">
        <v>104</v>
      </c>
      <c r="D134" s="56" t="s">
        <v>105</v>
      </c>
      <c r="E134" s="68"/>
    </row>
    <row r="135" spans="1:5" ht="28.5" customHeight="1">
      <c r="A135" s="23"/>
      <c r="B135" s="74">
        <v>75832</v>
      </c>
      <c r="C135" s="65" t="s">
        <v>219</v>
      </c>
      <c r="D135" s="66"/>
      <c r="E135" s="14">
        <f>IF(SUM(E136:E136)&gt;0,SUM(E136:E136),"")</f>
        <v>95447</v>
      </c>
    </row>
    <row r="136" spans="1:5" ht="16.5" customHeight="1" thickBot="1">
      <c r="A136" s="23"/>
      <c r="B136" s="51"/>
      <c r="C136" s="55" t="s">
        <v>213</v>
      </c>
      <c r="D136" s="75" t="s">
        <v>210</v>
      </c>
      <c r="E136" s="76">
        <v>95447</v>
      </c>
    </row>
    <row r="137" spans="1:5" s="61" customFormat="1" ht="22.5" customHeight="1">
      <c r="A137" s="35">
        <v>801</v>
      </c>
      <c r="B137" s="28"/>
      <c r="C137" s="29" t="s">
        <v>220</v>
      </c>
      <c r="D137" s="30"/>
      <c r="E137" s="11">
        <f>IF(SUM(E138,E142,E144,E146,E148,E152,E155,E158,E161,E165,E170)&gt;0,SUM(E138,E142,E144,E146,E148,E152,E155,E158,E161,E165,E170),"")</f>
        <v>177117</v>
      </c>
    </row>
    <row r="138" spans="1:5" s="60" customFormat="1" ht="18" customHeight="1">
      <c r="A138" s="19"/>
      <c r="B138" s="41">
        <v>80101</v>
      </c>
      <c r="C138" s="21" t="s">
        <v>221</v>
      </c>
      <c r="D138" s="22"/>
      <c r="E138" s="14">
        <f>IF(SUM(E139:E141)&gt;0,SUM(E139:E141),"")</f>
        <v>43402</v>
      </c>
    </row>
    <row r="139" spans="1:5" ht="15" customHeight="1">
      <c r="A139" s="23"/>
      <c r="B139" s="51"/>
      <c r="C139" s="55" t="s">
        <v>89</v>
      </c>
      <c r="D139" s="56" t="s">
        <v>90</v>
      </c>
      <c r="E139" s="68">
        <v>11100</v>
      </c>
    </row>
    <row r="140" spans="1:5" ht="40.5" customHeight="1">
      <c r="A140" s="23"/>
      <c r="B140" s="51"/>
      <c r="C140" s="18" t="s">
        <v>149</v>
      </c>
      <c r="D140" s="56" t="s">
        <v>150</v>
      </c>
      <c r="E140" s="68"/>
    </row>
    <row r="141" spans="1:5" ht="51.75" customHeight="1">
      <c r="A141" s="23"/>
      <c r="B141" s="51"/>
      <c r="C141" s="55" t="s">
        <v>121</v>
      </c>
      <c r="D141" s="56" t="s">
        <v>122</v>
      </c>
      <c r="E141" s="77">
        <v>32302</v>
      </c>
    </row>
    <row r="142" spans="1:5" s="60" customFormat="1" ht="18" customHeight="1">
      <c r="A142" s="19"/>
      <c r="B142" s="41">
        <v>80102</v>
      </c>
      <c r="C142" s="21" t="s">
        <v>222</v>
      </c>
      <c r="D142" s="22"/>
      <c r="E142" s="14">
        <f>IF(SUM(E143:E143)&gt;0,SUM(E143:E143),"")</f>
        <v>1700</v>
      </c>
    </row>
    <row r="143" spans="1:5" ht="15" customHeight="1">
      <c r="A143" s="23"/>
      <c r="B143" s="59"/>
      <c r="C143" s="55" t="s">
        <v>89</v>
      </c>
      <c r="D143" s="56" t="s">
        <v>90</v>
      </c>
      <c r="E143" s="68">
        <v>1700</v>
      </c>
    </row>
    <row r="144" spans="1:5" ht="15" customHeight="1">
      <c r="A144" s="23"/>
      <c r="B144" s="64">
        <v>80104</v>
      </c>
      <c r="C144" s="65" t="s">
        <v>223</v>
      </c>
      <c r="D144" s="66"/>
      <c r="E144" s="14">
        <f>IF(SUM(E145:E145)&gt;0,SUM(E145:E145),"")</f>
        <v>1000</v>
      </c>
    </row>
    <row r="145" spans="1:5" ht="15" customHeight="1">
      <c r="A145" s="23"/>
      <c r="B145" s="59"/>
      <c r="C145" s="55" t="s">
        <v>89</v>
      </c>
      <c r="D145" s="56" t="s">
        <v>90</v>
      </c>
      <c r="E145" s="68">
        <v>1000</v>
      </c>
    </row>
    <row r="146" spans="1:5" ht="15" customHeight="1">
      <c r="A146" s="23"/>
      <c r="B146" s="64">
        <v>80105</v>
      </c>
      <c r="C146" s="65" t="s">
        <v>224</v>
      </c>
      <c r="D146" s="66"/>
      <c r="E146" s="14">
        <f>IF(SUM(E147:E147)&gt;0,SUM(E147:E147),"")</f>
      </c>
    </row>
    <row r="147" spans="1:5" ht="15" customHeight="1">
      <c r="A147" s="23"/>
      <c r="B147" s="51"/>
      <c r="C147" s="55"/>
      <c r="D147" s="56"/>
      <c r="E147" s="68"/>
    </row>
    <row r="148" spans="1:5" s="60" customFormat="1" ht="18" customHeight="1">
      <c r="A148" s="19"/>
      <c r="B148" s="41">
        <v>80110</v>
      </c>
      <c r="C148" s="21" t="s">
        <v>225</v>
      </c>
      <c r="D148" s="22"/>
      <c r="E148" s="14">
        <f>IF(SUM(E149:E151)&gt;0,SUM(E149:E151),"")</f>
        <v>54170</v>
      </c>
    </row>
    <row r="149" spans="1:5" s="60" customFormat="1" ht="51.75" customHeight="1">
      <c r="A149" s="19"/>
      <c r="B149" s="48"/>
      <c r="C149" s="55" t="s">
        <v>121</v>
      </c>
      <c r="D149" s="63" t="s">
        <v>122</v>
      </c>
      <c r="E149" s="78">
        <v>44930</v>
      </c>
    </row>
    <row r="150" spans="1:5" ht="12.75">
      <c r="A150" s="23"/>
      <c r="B150" s="59"/>
      <c r="C150" s="55" t="s">
        <v>89</v>
      </c>
      <c r="D150" s="56" t="s">
        <v>90</v>
      </c>
      <c r="E150" s="68">
        <v>9240</v>
      </c>
    </row>
    <row r="151" spans="1:5" ht="12.75">
      <c r="A151" s="23"/>
      <c r="B151" s="51"/>
      <c r="C151" s="55" t="s">
        <v>104</v>
      </c>
      <c r="D151" s="56" t="s">
        <v>105</v>
      </c>
      <c r="E151" s="68"/>
    </row>
    <row r="152" spans="1:5" ht="12.75">
      <c r="A152" s="23"/>
      <c r="B152" s="64">
        <v>80114</v>
      </c>
      <c r="C152" s="65" t="s">
        <v>226</v>
      </c>
      <c r="D152" s="66"/>
      <c r="E152" s="14">
        <f>IF(SUM(E153:E154)&gt;0,SUM(E153:E154),"")</f>
      </c>
    </row>
    <row r="153" spans="1:5" ht="12.75">
      <c r="A153" s="23"/>
      <c r="B153" s="79"/>
      <c r="C153" s="55" t="s">
        <v>89</v>
      </c>
      <c r="D153" s="80" t="s">
        <v>90</v>
      </c>
      <c r="E153" s="81"/>
    </row>
    <row r="154" spans="1:5" ht="15" customHeight="1">
      <c r="A154" s="23"/>
      <c r="B154" s="51"/>
      <c r="C154" s="55" t="s">
        <v>104</v>
      </c>
      <c r="D154" s="56" t="s">
        <v>105</v>
      </c>
      <c r="E154" s="68"/>
    </row>
    <row r="155" spans="1:5" s="82" customFormat="1" ht="18" customHeight="1">
      <c r="A155" s="19"/>
      <c r="B155" s="41">
        <v>80120</v>
      </c>
      <c r="C155" s="21" t="s">
        <v>227</v>
      </c>
      <c r="D155" s="22"/>
      <c r="E155" s="14">
        <f>IF(SUM(E156:E157)&gt;0,SUM(E156:E157),"")</f>
        <v>47373</v>
      </c>
    </row>
    <row r="156" spans="1:5" s="82" customFormat="1" ht="52.5" customHeight="1">
      <c r="A156" s="19"/>
      <c r="B156" s="48"/>
      <c r="C156" s="55" t="s">
        <v>121</v>
      </c>
      <c r="D156" s="63" t="s">
        <v>122</v>
      </c>
      <c r="E156" s="78">
        <v>39953</v>
      </c>
    </row>
    <row r="157" spans="1:5" s="83" customFormat="1" ht="15" customHeight="1">
      <c r="A157" s="23"/>
      <c r="B157" s="59"/>
      <c r="C157" s="55" t="s">
        <v>89</v>
      </c>
      <c r="D157" s="56" t="s">
        <v>90</v>
      </c>
      <c r="E157" s="68">
        <v>7420</v>
      </c>
    </row>
    <row r="158" spans="1:5" s="83" customFormat="1" ht="15" customHeight="1">
      <c r="A158" s="23"/>
      <c r="B158" s="64">
        <v>80123</v>
      </c>
      <c r="C158" s="65" t="s">
        <v>228</v>
      </c>
      <c r="D158" s="66"/>
      <c r="E158" s="14">
        <f>IF(SUM(E159:E160)&gt;0,SUM(E159:E160),"")</f>
        <v>6212</v>
      </c>
    </row>
    <row r="159" spans="1:5" s="83" customFormat="1" ht="51" customHeight="1">
      <c r="A159" s="23"/>
      <c r="B159" s="79"/>
      <c r="C159" s="55" t="s">
        <v>121</v>
      </c>
      <c r="D159" s="80" t="s">
        <v>122</v>
      </c>
      <c r="E159" s="78">
        <v>5212</v>
      </c>
    </row>
    <row r="160" spans="1:5" s="83" customFormat="1" ht="15" customHeight="1">
      <c r="A160" s="23"/>
      <c r="B160" s="51"/>
      <c r="C160" s="55" t="s">
        <v>89</v>
      </c>
      <c r="D160" s="56" t="s">
        <v>90</v>
      </c>
      <c r="E160" s="68">
        <v>1000</v>
      </c>
    </row>
    <row r="161" spans="1:5" s="82" customFormat="1" ht="18" customHeight="1">
      <c r="A161" s="19"/>
      <c r="B161" s="41">
        <v>80130</v>
      </c>
      <c r="C161" s="21" t="s">
        <v>229</v>
      </c>
      <c r="D161" s="22"/>
      <c r="E161" s="14">
        <f>IF(SUM(E162:E164)&gt;0,SUM(E162:E164),"")</f>
        <v>9000</v>
      </c>
    </row>
    <row r="162" spans="1:5" s="83" customFormat="1" ht="28.5" customHeight="1">
      <c r="A162" s="23"/>
      <c r="B162" s="51"/>
      <c r="C162" s="55" t="s">
        <v>230</v>
      </c>
      <c r="D162" s="56" t="s">
        <v>231</v>
      </c>
      <c r="E162" s="68"/>
    </row>
    <row r="163" spans="1:5" s="83" customFormat="1" ht="51" customHeight="1">
      <c r="A163" s="23"/>
      <c r="B163" s="51"/>
      <c r="C163" s="55" t="s">
        <v>121</v>
      </c>
      <c r="D163" s="84" t="s">
        <v>122</v>
      </c>
      <c r="E163" s="77"/>
    </row>
    <row r="164" spans="1:5" s="83" customFormat="1" ht="13.5" customHeight="1">
      <c r="A164" s="23"/>
      <c r="B164" s="59"/>
      <c r="C164" s="55" t="s">
        <v>89</v>
      </c>
      <c r="D164" s="56" t="s">
        <v>90</v>
      </c>
      <c r="E164" s="68">
        <v>9000</v>
      </c>
    </row>
    <row r="165" spans="1:5" s="82" customFormat="1" ht="36.75" customHeight="1">
      <c r="A165" s="19"/>
      <c r="B165" s="41">
        <v>80140</v>
      </c>
      <c r="C165" s="21" t="s">
        <v>232</v>
      </c>
      <c r="D165" s="22"/>
      <c r="E165" s="14">
        <f>IF(SUM(E166:E169)&gt;0,SUM(E166:E169),"")</f>
        <v>14260</v>
      </c>
    </row>
    <row r="166" spans="1:5" s="83" customFormat="1" ht="29.25" customHeight="1">
      <c r="A166" s="23"/>
      <c r="B166" s="59"/>
      <c r="C166" s="55" t="s">
        <v>230</v>
      </c>
      <c r="D166" s="56" t="s">
        <v>231</v>
      </c>
      <c r="E166" s="68"/>
    </row>
    <row r="167" spans="1:5" s="83" customFormat="1" ht="52.5" customHeight="1">
      <c r="A167" s="23"/>
      <c r="B167" s="51"/>
      <c r="C167" s="55" t="s">
        <v>121</v>
      </c>
      <c r="D167" s="85" t="s">
        <v>122</v>
      </c>
      <c r="E167" s="86">
        <v>13260</v>
      </c>
    </row>
    <row r="168" spans="1:5" s="83" customFormat="1" ht="20.25" customHeight="1">
      <c r="A168" s="23"/>
      <c r="B168" s="51"/>
      <c r="C168" s="55" t="s">
        <v>125</v>
      </c>
      <c r="D168" s="52" t="s">
        <v>126</v>
      </c>
      <c r="E168" s="69"/>
    </row>
    <row r="169" spans="1:5" s="83" customFormat="1" ht="16.5" customHeight="1">
      <c r="A169" s="23"/>
      <c r="B169" s="51"/>
      <c r="C169" s="55" t="s">
        <v>89</v>
      </c>
      <c r="D169" s="52" t="s">
        <v>90</v>
      </c>
      <c r="E169" s="69">
        <v>1000</v>
      </c>
    </row>
    <row r="170" spans="1:5" s="82" customFormat="1" ht="18" customHeight="1">
      <c r="A170" s="19"/>
      <c r="B170" s="44">
        <v>80195</v>
      </c>
      <c r="C170" s="45" t="s">
        <v>94</v>
      </c>
      <c r="D170" s="46"/>
      <c r="E170" s="47">
        <f>IF(SUM(E171:E172)&gt;0,SUM(E171:E172),"")</f>
      </c>
    </row>
    <row r="171" spans="1:5" s="83" customFormat="1" ht="26.25" customHeight="1">
      <c r="A171" s="23"/>
      <c r="B171" s="51"/>
      <c r="C171" s="55" t="s">
        <v>233</v>
      </c>
      <c r="D171" s="56" t="s">
        <v>234</v>
      </c>
      <c r="E171" s="68"/>
    </row>
    <row r="172" spans="1:5" s="83" customFormat="1" ht="28.5" customHeight="1" thickBot="1">
      <c r="A172" s="23"/>
      <c r="B172" s="51"/>
      <c r="C172" s="55" t="s">
        <v>230</v>
      </c>
      <c r="D172" s="56" t="s">
        <v>231</v>
      </c>
      <c r="E172" s="68"/>
    </row>
    <row r="173" spans="1:5" s="87" customFormat="1" ht="24" customHeight="1">
      <c r="A173" s="35">
        <v>851</v>
      </c>
      <c r="B173" s="28"/>
      <c r="C173" s="29" t="s">
        <v>235</v>
      </c>
      <c r="D173" s="30"/>
      <c r="E173" s="11">
        <f>IF(SUM(E174,E176)&gt;0,SUM(E174,E176),"")</f>
        <v>32000</v>
      </c>
    </row>
    <row r="174" spans="1:5" s="87" customFormat="1" ht="24" customHeight="1">
      <c r="A174" s="36"/>
      <c r="B174" s="37">
        <v>80154</v>
      </c>
      <c r="C174" s="13" t="s">
        <v>236</v>
      </c>
      <c r="D174" s="38"/>
      <c r="E174" s="47">
        <f>IF(SUM(E175)&gt;0,SUM(E175),"")</f>
      </c>
    </row>
    <row r="175" spans="1:5" s="87" customFormat="1" ht="39" customHeight="1">
      <c r="A175" s="36"/>
      <c r="B175" s="88"/>
      <c r="C175" s="55" t="s">
        <v>237</v>
      </c>
      <c r="D175" s="39" t="s">
        <v>238</v>
      </c>
      <c r="E175" s="17"/>
    </row>
    <row r="176" spans="1:5" s="82" customFormat="1" ht="54" customHeight="1">
      <c r="A176" s="19"/>
      <c r="B176" s="44">
        <v>85156</v>
      </c>
      <c r="C176" s="45" t="s">
        <v>239</v>
      </c>
      <c r="D176" s="46"/>
      <c r="E176" s="47">
        <f>IF(SUM(E177:E179)&gt;0,SUM(E177:E179),"")</f>
        <v>32000</v>
      </c>
    </row>
    <row r="177" spans="1:5" s="83" customFormat="1" ht="54.75" customHeight="1">
      <c r="A177" s="23"/>
      <c r="B177" s="51"/>
      <c r="C177" s="18" t="s">
        <v>240</v>
      </c>
      <c r="D177" s="56" t="s">
        <v>92</v>
      </c>
      <c r="E177" s="68">
        <v>4000</v>
      </c>
    </row>
    <row r="178" spans="1:5" s="83" customFormat="1" ht="39.75" customHeight="1">
      <c r="A178" s="23"/>
      <c r="B178" s="51"/>
      <c r="C178" s="18" t="s">
        <v>149</v>
      </c>
      <c r="D178" s="56" t="s">
        <v>150</v>
      </c>
      <c r="E178" s="68"/>
    </row>
    <row r="179" spans="1:5" s="83" customFormat="1" ht="54" customHeight="1" thickBot="1">
      <c r="A179" s="89"/>
      <c r="B179" s="54"/>
      <c r="C179" s="90" t="s">
        <v>241</v>
      </c>
      <c r="D179" s="91" t="s">
        <v>92</v>
      </c>
      <c r="E179" s="92">
        <v>28000</v>
      </c>
    </row>
    <row r="180" spans="1:5" s="87" customFormat="1" ht="22.5" customHeight="1">
      <c r="A180" s="35">
        <v>852</v>
      </c>
      <c r="B180" s="28"/>
      <c r="C180" s="29" t="s">
        <v>242</v>
      </c>
      <c r="D180" s="30"/>
      <c r="E180" s="11">
        <f>IF(SUM(E181,E186,E193,E196,E199,E201,E203,E207,E213,E218,E223,E225,E227)&gt;0,SUM(E181,E186,E193,E196,E199,E201,E203,E207,E213,E218,E223,E225,E227),"")</f>
        <v>7806463</v>
      </c>
    </row>
    <row r="181" spans="1:5" s="82" customFormat="1" ht="30.75" customHeight="1">
      <c r="A181" s="19"/>
      <c r="B181" s="41">
        <v>85201</v>
      </c>
      <c r="C181" s="21" t="s">
        <v>243</v>
      </c>
      <c r="D181" s="22"/>
      <c r="E181" s="14">
        <f>IF(SUM(E182:E185)&gt;0,SUM(E182:E185),"")</f>
        <v>1431600</v>
      </c>
    </row>
    <row r="182" spans="1:5" s="83" customFormat="1" ht="12.75">
      <c r="A182" s="23"/>
      <c r="B182" s="51" t="s">
        <v>176</v>
      </c>
      <c r="C182" s="55" t="s">
        <v>244</v>
      </c>
      <c r="D182" s="56" t="s">
        <v>245</v>
      </c>
      <c r="E182" s="68">
        <v>16000</v>
      </c>
    </row>
    <row r="183" spans="1:5" s="83" customFormat="1" ht="14.25" customHeight="1">
      <c r="A183" s="23"/>
      <c r="B183" s="51" t="s">
        <v>176</v>
      </c>
      <c r="C183" s="55" t="s">
        <v>89</v>
      </c>
      <c r="D183" s="56" t="s">
        <v>90</v>
      </c>
      <c r="E183" s="68">
        <v>1600</v>
      </c>
    </row>
    <row r="184" spans="1:5" s="83" customFormat="1" ht="26.25" customHeight="1">
      <c r="A184" s="23"/>
      <c r="B184" s="51" t="s">
        <v>176</v>
      </c>
      <c r="C184" s="55" t="s">
        <v>230</v>
      </c>
      <c r="D184" s="56" t="s">
        <v>231</v>
      </c>
      <c r="E184" s="68">
        <v>1414000</v>
      </c>
    </row>
    <row r="185" spans="1:5" s="83" customFormat="1" ht="12.75">
      <c r="A185" s="23"/>
      <c r="B185" s="51" t="s">
        <v>176</v>
      </c>
      <c r="C185" s="55" t="s">
        <v>104</v>
      </c>
      <c r="D185" s="56" t="s">
        <v>105</v>
      </c>
      <c r="E185" s="68"/>
    </row>
    <row r="186" spans="1:5" s="82" customFormat="1" ht="18.75" customHeight="1">
      <c r="A186" s="19"/>
      <c r="B186" s="41">
        <v>85202</v>
      </c>
      <c r="C186" s="21" t="s">
        <v>246</v>
      </c>
      <c r="D186" s="22"/>
      <c r="E186" s="14">
        <f>IF(SUM(E187:E192)&gt;0,SUM(E187:E192),"")</f>
        <v>2031000</v>
      </c>
    </row>
    <row r="187" spans="1:5" s="83" customFormat="1" ht="14.25" customHeight="1">
      <c r="A187" s="23"/>
      <c r="B187" s="51"/>
      <c r="C187" s="55" t="s">
        <v>244</v>
      </c>
      <c r="D187" s="56" t="s">
        <v>245</v>
      </c>
      <c r="E187" s="68">
        <v>465400</v>
      </c>
    </row>
    <row r="188" spans="1:5" s="83" customFormat="1" ht="16.5" customHeight="1">
      <c r="A188" s="23"/>
      <c r="B188" s="51"/>
      <c r="C188" s="55" t="s">
        <v>125</v>
      </c>
      <c r="D188" s="56" t="s">
        <v>126</v>
      </c>
      <c r="E188" s="68">
        <v>300</v>
      </c>
    </row>
    <row r="189" spans="1:5" s="83" customFormat="1" ht="14.25" customHeight="1">
      <c r="A189" s="23"/>
      <c r="B189" s="51"/>
      <c r="C189" s="55" t="s">
        <v>89</v>
      </c>
      <c r="D189" s="56" t="s">
        <v>90</v>
      </c>
      <c r="E189" s="68">
        <v>3000</v>
      </c>
    </row>
    <row r="190" spans="1:5" s="83" customFormat="1" ht="14.25" customHeight="1">
      <c r="A190" s="23"/>
      <c r="B190" s="51"/>
      <c r="C190" s="55" t="s">
        <v>104</v>
      </c>
      <c r="D190" s="56" t="s">
        <v>105</v>
      </c>
      <c r="E190" s="68">
        <v>1300</v>
      </c>
    </row>
    <row r="191" spans="1:5" s="83" customFormat="1" ht="27" customHeight="1">
      <c r="A191" s="23"/>
      <c r="B191" s="51"/>
      <c r="C191" s="55" t="s">
        <v>247</v>
      </c>
      <c r="D191" s="56" t="s">
        <v>231</v>
      </c>
      <c r="E191" s="68">
        <v>1561000</v>
      </c>
    </row>
    <row r="192" spans="1:5" s="83" customFormat="1" ht="39.75" customHeight="1">
      <c r="A192" s="23"/>
      <c r="B192" s="51"/>
      <c r="C192" s="55" t="s">
        <v>248</v>
      </c>
      <c r="D192" s="56" t="s">
        <v>249</v>
      </c>
      <c r="E192" s="68">
        <v>0</v>
      </c>
    </row>
    <row r="193" spans="1:5" s="82" customFormat="1" ht="18" customHeight="1">
      <c r="A193" s="19"/>
      <c r="B193" s="41">
        <v>85203</v>
      </c>
      <c r="C193" s="21" t="s">
        <v>250</v>
      </c>
      <c r="D193" s="22"/>
      <c r="E193" s="14">
        <f>IF(SUM(E194:E195)&gt;0,SUM(E194:E195),"")</f>
        <v>252700</v>
      </c>
    </row>
    <row r="194" spans="1:5" s="83" customFormat="1" ht="14.25" customHeight="1">
      <c r="A194" s="23"/>
      <c r="B194" s="51"/>
      <c r="C194" s="55" t="s">
        <v>244</v>
      </c>
      <c r="D194" s="56" t="s">
        <v>245</v>
      </c>
      <c r="E194" s="68">
        <v>35700</v>
      </c>
    </row>
    <row r="195" spans="1:5" s="83" customFormat="1" ht="38.25" customHeight="1">
      <c r="A195" s="23"/>
      <c r="B195" s="51"/>
      <c r="C195" s="18" t="s">
        <v>149</v>
      </c>
      <c r="D195" s="56" t="s">
        <v>150</v>
      </c>
      <c r="E195" s="68">
        <v>217000</v>
      </c>
    </row>
    <row r="196" spans="1:5" s="82" customFormat="1" ht="18" customHeight="1">
      <c r="A196" s="19"/>
      <c r="B196" s="41">
        <v>85204</v>
      </c>
      <c r="C196" s="21" t="s">
        <v>251</v>
      </c>
      <c r="D196" s="22"/>
      <c r="E196" s="14">
        <f>IF(SUM(E197:E198)&gt;0,SUM(E197:E198),"")</f>
        <v>2400</v>
      </c>
    </row>
    <row r="197" spans="1:5" s="83" customFormat="1" ht="13.5" customHeight="1">
      <c r="A197" s="23"/>
      <c r="B197" s="51"/>
      <c r="C197" s="55" t="s">
        <v>244</v>
      </c>
      <c r="D197" s="56" t="s">
        <v>245</v>
      </c>
      <c r="E197" s="68">
        <v>2400</v>
      </c>
    </row>
    <row r="198" spans="1:5" s="83" customFormat="1" ht="30" customHeight="1">
      <c r="A198" s="23"/>
      <c r="B198" s="51"/>
      <c r="C198" s="55" t="s">
        <v>247</v>
      </c>
      <c r="D198" s="56" t="s">
        <v>231</v>
      </c>
      <c r="E198" s="68">
        <v>0</v>
      </c>
    </row>
    <row r="199" spans="1:5" s="82" customFormat="1" ht="51.75" customHeight="1">
      <c r="A199" s="19"/>
      <c r="B199" s="41">
        <v>85213</v>
      </c>
      <c r="C199" s="21" t="s">
        <v>252</v>
      </c>
      <c r="D199" s="22"/>
      <c r="E199" s="14">
        <f>IF(SUM(E200:E200)&gt;0,SUM(E200:E200),"")</f>
        <v>111000</v>
      </c>
    </row>
    <row r="200" spans="1:5" s="83" customFormat="1" ht="43.5" customHeight="1">
      <c r="A200" s="23"/>
      <c r="B200" s="59"/>
      <c r="C200" s="18" t="s">
        <v>149</v>
      </c>
      <c r="D200" s="56" t="s">
        <v>150</v>
      </c>
      <c r="E200" s="68">
        <v>111000</v>
      </c>
    </row>
    <row r="201" spans="1:5" s="97" customFormat="1" ht="34.5" customHeight="1">
      <c r="A201" s="93"/>
      <c r="B201" s="94">
        <v>85214</v>
      </c>
      <c r="C201" s="45" t="s">
        <v>253</v>
      </c>
      <c r="D201" s="95"/>
      <c r="E201" s="96">
        <f>IF(SUM(E202:E202)&gt;0,SUM(E202:E202),"")</f>
        <v>2396000</v>
      </c>
    </row>
    <row r="202" spans="1:5" s="83" customFormat="1" ht="38.25" customHeight="1">
      <c r="A202" s="23"/>
      <c r="B202" s="51"/>
      <c r="C202" s="18" t="s">
        <v>149</v>
      </c>
      <c r="D202" s="56" t="s">
        <v>150</v>
      </c>
      <c r="E202" s="68">
        <v>2396000</v>
      </c>
    </row>
    <row r="203" spans="1:5" s="82" customFormat="1" ht="18" customHeight="1">
      <c r="A203" s="19"/>
      <c r="B203" s="41">
        <v>85215</v>
      </c>
      <c r="C203" s="21" t="s">
        <v>254</v>
      </c>
      <c r="D203" s="22"/>
      <c r="E203" s="96">
        <f>IF(SUM(E204:E206)&gt;0,SUM(E204:E206),"")</f>
      </c>
    </row>
    <row r="204" spans="1:5" s="82" customFormat="1" ht="15" customHeight="1">
      <c r="A204" s="19"/>
      <c r="B204" s="48"/>
      <c r="C204" s="55" t="s">
        <v>104</v>
      </c>
      <c r="D204" s="63" t="s">
        <v>105</v>
      </c>
      <c r="E204" s="98"/>
    </row>
    <row r="205" spans="1:5" s="83" customFormat="1" ht="30" customHeight="1">
      <c r="A205" s="23"/>
      <c r="B205" s="51"/>
      <c r="C205" s="55" t="s">
        <v>255</v>
      </c>
      <c r="D205" s="56" t="s">
        <v>234</v>
      </c>
      <c r="E205" s="68">
        <v>0</v>
      </c>
    </row>
    <row r="206" spans="1:5" s="83" customFormat="1" ht="11.25" customHeight="1">
      <c r="A206" s="23"/>
      <c r="B206" s="51"/>
      <c r="C206" s="55"/>
      <c r="D206" s="56"/>
      <c r="E206" s="68"/>
    </row>
    <row r="207" spans="1:5" s="82" customFormat="1" ht="23.25" customHeight="1">
      <c r="A207" s="19"/>
      <c r="B207" s="41">
        <v>85216</v>
      </c>
      <c r="C207" s="21" t="s">
        <v>256</v>
      </c>
      <c r="D207" s="22"/>
      <c r="E207" s="14">
        <f>IF(SUM(E208,E209,E212)&gt;0,SUM(E208,E209,E212),"")</f>
        <v>679000</v>
      </c>
    </row>
    <row r="208" spans="1:5" s="83" customFormat="1" ht="41.25" customHeight="1">
      <c r="A208" s="23"/>
      <c r="B208" s="51"/>
      <c r="C208" s="18" t="s">
        <v>149</v>
      </c>
      <c r="D208" s="52" t="s">
        <v>150</v>
      </c>
      <c r="E208" s="99">
        <v>643000</v>
      </c>
    </row>
    <row r="209" spans="1:6" s="105" customFormat="1" ht="37.5" customHeight="1">
      <c r="A209" s="100"/>
      <c r="B209" s="101"/>
      <c r="C209" s="18" t="s">
        <v>91</v>
      </c>
      <c r="D209" s="102">
        <v>2110</v>
      </c>
      <c r="E209" s="103">
        <f>IF(SUM(E210:E211)&gt;0,SUM(E210:E211),"")</f>
        <v>36000</v>
      </c>
      <c r="F209" s="104"/>
    </row>
    <row r="210" spans="1:6" ht="12.75">
      <c r="A210" s="23"/>
      <c r="B210" s="106"/>
      <c r="C210" s="107"/>
      <c r="D210" s="108"/>
      <c r="E210" s="109"/>
      <c r="F210" s="110"/>
    </row>
    <row r="211" spans="1:6" ht="12.75">
      <c r="A211" s="23"/>
      <c r="B211" s="106"/>
      <c r="C211" s="111" t="s">
        <v>257</v>
      </c>
      <c r="D211" s="108"/>
      <c r="E211" s="112">
        <v>36000</v>
      </c>
      <c r="F211" s="110"/>
    </row>
    <row r="212" spans="1:6" s="83" customFormat="1" ht="12.75">
      <c r="A212" s="23"/>
      <c r="B212" s="59"/>
      <c r="C212" s="32"/>
      <c r="D212" s="56"/>
      <c r="E212" s="68"/>
      <c r="F212" s="113"/>
    </row>
    <row r="213" spans="1:6" s="82" customFormat="1" ht="18" customHeight="1">
      <c r="A213" s="19"/>
      <c r="B213" s="41">
        <v>85219</v>
      </c>
      <c r="C213" s="21" t="s">
        <v>258</v>
      </c>
      <c r="D213" s="22"/>
      <c r="E213" s="14">
        <f>IF(SUM(E214:E217)&gt;0,SUM(E214:E217),"")</f>
        <v>738000</v>
      </c>
      <c r="F213" s="114"/>
    </row>
    <row r="214" spans="1:5" s="83" customFormat="1" ht="15" customHeight="1">
      <c r="A214" s="23"/>
      <c r="B214" s="51"/>
      <c r="C214" s="55" t="s">
        <v>244</v>
      </c>
      <c r="D214" s="56" t="s">
        <v>245</v>
      </c>
      <c r="E214" s="68">
        <v>54000</v>
      </c>
    </row>
    <row r="215" spans="1:5" s="83" customFormat="1" ht="12.75">
      <c r="A215" s="23"/>
      <c r="B215" s="51"/>
      <c r="C215" s="55" t="s">
        <v>89</v>
      </c>
      <c r="D215" s="56" t="s">
        <v>90</v>
      </c>
      <c r="E215" s="68">
        <v>6000</v>
      </c>
    </row>
    <row r="216" spans="1:5" s="83" customFormat="1" ht="12.75">
      <c r="A216" s="23"/>
      <c r="B216" s="51"/>
      <c r="C216" s="55" t="s">
        <v>104</v>
      </c>
      <c r="D216" s="56" t="s">
        <v>105</v>
      </c>
      <c r="E216" s="68">
        <v>0</v>
      </c>
    </row>
    <row r="217" spans="1:5" s="83" customFormat="1" ht="39" customHeight="1">
      <c r="A217" s="23"/>
      <c r="B217" s="59"/>
      <c r="C217" s="18" t="s">
        <v>149</v>
      </c>
      <c r="D217" s="56" t="s">
        <v>150</v>
      </c>
      <c r="E217" s="68">
        <v>678000</v>
      </c>
    </row>
    <row r="218" spans="1:5" s="82" customFormat="1" ht="21" customHeight="1">
      <c r="A218" s="19"/>
      <c r="B218" s="44">
        <v>85226</v>
      </c>
      <c r="C218" s="45" t="s">
        <v>259</v>
      </c>
      <c r="D218" s="46"/>
      <c r="E218" s="47">
        <f>IF(SUM(E219:E222)&gt;0,SUM(E219:E222),"")</f>
        <v>13963</v>
      </c>
    </row>
    <row r="219" spans="1:5" s="117" customFormat="1" ht="12.75">
      <c r="A219" s="115"/>
      <c r="B219" s="24"/>
      <c r="C219" s="32" t="s">
        <v>244</v>
      </c>
      <c r="D219" s="33" t="s">
        <v>245</v>
      </c>
      <c r="E219" s="116">
        <v>3600</v>
      </c>
    </row>
    <row r="220" spans="1:5" s="83" customFormat="1" ht="12.75">
      <c r="A220" s="23"/>
      <c r="B220" s="51"/>
      <c r="C220" s="55" t="s">
        <v>89</v>
      </c>
      <c r="D220" s="56" t="s">
        <v>90</v>
      </c>
      <c r="E220" s="68">
        <v>1000</v>
      </c>
    </row>
    <row r="221" spans="1:5" s="83" customFormat="1" ht="25.5" customHeight="1">
      <c r="A221" s="118"/>
      <c r="B221" s="59"/>
      <c r="C221" s="55" t="s">
        <v>247</v>
      </c>
      <c r="D221" s="56" t="s">
        <v>231</v>
      </c>
      <c r="E221" s="68"/>
    </row>
    <row r="222" spans="1:5" s="83" customFormat="1" ht="39" customHeight="1">
      <c r="A222" s="23"/>
      <c r="B222" s="70"/>
      <c r="C222" s="55" t="s">
        <v>237</v>
      </c>
      <c r="D222" s="52" t="s">
        <v>238</v>
      </c>
      <c r="E222" s="69">
        <v>9363</v>
      </c>
    </row>
    <row r="223" spans="1:5" s="82" customFormat="1" ht="30.75" customHeight="1">
      <c r="A223" s="19"/>
      <c r="B223" s="44">
        <v>85228</v>
      </c>
      <c r="C223" s="45" t="s">
        <v>260</v>
      </c>
      <c r="D223" s="46"/>
      <c r="E223" s="47">
        <f>IF(SUM(E224:E224)&gt;0,SUM(E224:E224),"")</f>
        <v>103000</v>
      </c>
    </row>
    <row r="224" spans="1:5" s="117" customFormat="1" ht="39" customHeight="1">
      <c r="A224" s="115"/>
      <c r="B224" s="42"/>
      <c r="C224" s="18" t="s">
        <v>149</v>
      </c>
      <c r="D224" s="33" t="s">
        <v>150</v>
      </c>
      <c r="E224" s="116">
        <v>103000</v>
      </c>
    </row>
    <row r="225" spans="1:5" s="117" customFormat="1" ht="23.25" customHeight="1">
      <c r="A225" s="115"/>
      <c r="B225" s="44">
        <v>85231</v>
      </c>
      <c r="C225" s="21" t="s">
        <v>261</v>
      </c>
      <c r="D225" s="119"/>
      <c r="E225" s="47">
        <f>IF(SUM(E226:E226)&gt;0,SUM(E226:E226),"")</f>
        <v>40000</v>
      </c>
    </row>
    <row r="226" spans="1:5" s="83" customFormat="1" ht="38.25" customHeight="1">
      <c r="A226" s="23"/>
      <c r="B226" s="51"/>
      <c r="C226" s="18" t="s">
        <v>91</v>
      </c>
      <c r="D226" s="56" t="s">
        <v>92</v>
      </c>
      <c r="E226" s="68">
        <v>40000</v>
      </c>
    </row>
    <row r="227" spans="1:5" s="82" customFormat="1" ht="21.75" customHeight="1">
      <c r="A227" s="19"/>
      <c r="B227" s="41">
        <v>85295</v>
      </c>
      <c r="C227" s="21" t="s">
        <v>94</v>
      </c>
      <c r="D227" s="22"/>
      <c r="E227" s="14">
        <f>IF(SUM(E228:E231)&gt;0,SUM(E228:E231),"")</f>
        <v>7800</v>
      </c>
    </row>
    <row r="228" spans="1:5" s="83" customFormat="1" ht="15" customHeight="1">
      <c r="A228" s="23"/>
      <c r="B228" s="51"/>
      <c r="C228" s="55" t="s">
        <v>244</v>
      </c>
      <c r="D228" s="56" t="s">
        <v>245</v>
      </c>
      <c r="E228" s="68">
        <v>7800</v>
      </c>
    </row>
    <row r="229" spans="1:5" s="83" customFormat="1" ht="27.75" customHeight="1">
      <c r="A229" s="23"/>
      <c r="B229" s="51"/>
      <c r="C229" s="55" t="s">
        <v>233</v>
      </c>
      <c r="D229" s="56" t="s">
        <v>234</v>
      </c>
      <c r="E229" s="68">
        <v>0</v>
      </c>
    </row>
    <row r="230" spans="1:5" s="83" customFormat="1" ht="30" customHeight="1">
      <c r="A230" s="23"/>
      <c r="B230" s="51"/>
      <c r="C230" s="55" t="s">
        <v>247</v>
      </c>
      <c r="D230" s="56" t="s">
        <v>231</v>
      </c>
      <c r="E230" s="68">
        <v>0</v>
      </c>
    </row>
    <row r="231" spans="1:5" s="83" customFormat="1" ht="42.75" customHeight="1" thickBot="1">
      <c r="A231" s="23"/>
      <c r="B231" s="51"/>
      <c r="C231" s="18" t="s">
        <v>262</v>
      </c>
      <c r="D231" s="56" t="s">
        <v>150</v>
      </c>
      <c r="E231" s="68">
        <v>0</v>
      </c>
    </row>
    <row r="232" spans="1:5" s="83" customFormat="1" ht="36.75" customHeight="1">
      <c r="A232" s="120">
        <v>853</v>
      </c>
      <c r="B232" s="121"/>
      <c r="C232" s="122" t="s">
        <v>263</v>
      </c>
      <c r="D232" s="123"/>
      <c r="E232" s="11">
        <f>IF(SUM(E233,E235)&gt;0,SUM(E233,E235),"")</f>
        <v>147000</v>
      </c>
    </row>
    <row r="233" spans="1:5" s="83" customFormat="1" ht="33" customHeight="1">
      <c r="A233" s="23"/>
      <c r="B233" s="64">
        <v>85321</v>
      </c>
      <c r="C233" s="45" t="s">
        <v>264</v>
      </c>
      <c r="D233" s="124"/>
      <c r="E233" s="67">
        <f>IF(SUM(E234)&gt;0,SUM(E234),"")</f>
        <v>147000</v>
      </c>
    </row>
    <row r="234" spans="1:5" s="83" customFormat="1" ht="38.25" customHeight="1">
      <c r="A234" s="23"/>
      <c r="B234" s="51"/>
      <c r="C234" s="18" t="s">
        <v>91</v>
      </c>
      <c r="D234" s="52" t="s">
        <v>92</v>
      </c>
      <c r="E234" s="69">
        <v>147000</v>
      </c>
    </row>
    <row r="235" spans="1:5" s="83" customFormat="1" ht="23.25" customHeight="1">
      <c r="A235" s="23"/>
      <c r="B235" s="64">
        <v>85395</v>
      </c>
      <c r="C235" s="21" t="s">
        <v>94</v>
      </c>
      <c r="D235" s="124"/>
      <c r="E235" s="14">
        <f>IF(SUM(E236:E239)&gt;0,SUM(E236:E239),"")</f>
      </c>
    </row>
    <row r="236" spans="1:5" s="83" customFormat="1" ht="15" customHeight="1">
      <c r="A236" s="23"/>
      <c r="B236" s="51"/>
      <c r="C236" s="55" t="s">
        <v>244</v>
      </c>
      <c r="D236" s="52" t="s">
        <v>245</v>
      </c>
      <c r="E236" s="69"/>
    </row>
    <row r="237" spans="1:5" s="83" customFormat="1" ht="27.75" customHeight="1">
      <c r="A237" s="23"/>
      <c r="B237" s="51"/>
      <c r="C237" s="55" t="s">
        <v>233</v>
      </c>
      <c r="D237" s="52" t="s">
        <v>234</v>
      </c>
      <c r="E237" s="69"/>
    </row>
    <row r="238" spans="1:5" s="83" customFormat="1" ht="25.5" customHeight="1">
      <c r="A238" s="23"/>
      <c r="B238" s="51"/>
      <c r="C238" s="55" t="s">
        <v>247</v>
      </c>
      <c r="D238" s="52" t="s">
        <v>231</v>
      </c>
      <c r="E238" s="69"/>
    </row>
    <row r="239" spans="1:5" s="83" customFormat="1" ht="39.75" customHeight="1" thickBot="1">
      <c r="A239" s="23"/>
      <c r="B239" s="51"/>
      <c r="C239" s="18" t="s">
        <v>262</v>
      </c>
      <c r="D239" s="52" t="s">
        <v>150</v>
      </c>
      <c r="E239" s="69"/>
    </row>
    <row r="240" spans="1:5" s="87" customFormat="1" ht="25.5" customHeight="1">
      <c r="A240" s="35">
        <v>854</v>
      </c>
      <c r="B240" s="28"/>
      <c r="C240" s="29" t="s">
        <v>265</v>
      </c>
      <c r="D240" s="30"/>
      <c r="E240" s="11">
        <f>IF(SUM(E241,E243,E245,E248,E250)&gt;0,SUM(E241,E243,E245,E248,E250),"")</f>
        <v>20176</v>
      </c>
    </row>
    <row r="241" spans="1:5" s="87" customFormat="1" ht="21.75" customHeight="1">
      <c r="A241" s="36"/>
      <c r="B241" s="125">
        <v>85401</v>
      </c>
      <c r="C241" s="126" t="s">
        <v>266</v>
      </c>
      <c r="D241" s="127"/>
      <c r="E241" s="47">
        <f>IF(SUM(E242:E242)&gt;0,SUM(E242:E242),"")</f>
        <v>200</v>
      </c>
    </row>
    <row r="242" spans="1:5" s="87" customFormat="1" ht="18" customHeight="1">
      <c r="A242" s="36"/>
      <c r="B242" s="128"/>
      <c r="C242" s="55" t="s">
        <v>89</v>
      </c>
      <c r="D242" s="129" t="s">
        <v>90</v>
      </c>
      <c r="E242" s="130">
        <v>200</v>
      </c>
    </row>
    <row r="243" spans="1:5" s="83" customFormat="1" ht="27.75" customHeight="1">
      <c r="A243" s="23"/>
      <c r="B243" s="64">
        <v>85406</v>
      </c>
      <c r="C243" s="65" t="s">
        <v>267</v>
      </c>
      <c r="D243" s="66"/>
      <c r="E243" s="47">
        <f>IF(SUM(E244:E244)&gt;0,SUM(E244:E244),"")</f>
        <v>600</v>
      </c>
    </row>
    <row r="244" spans="1:5" s="83" customFormat="1" ht="13.5" customHeight="1">
      <c r="A244" s="23"/>
      <c r="B244" s="51"/>
      <c r="C244" s="55" t="s">
        <v>89</v>
      </c>
      <c r="D244" s="56" t="s">
        <v>90</v>
      </c>
      <c r="E244" s="68">
        <v>600</v>
      </c>
    </row>
    <row r="245" spans="1:5" s="82" customFormat="1" ht="18" customHeight="1">
      <c r="A245" s="19"/>
      <c r="B245" s="41">
        <v>85410</v>
      </c>
      <c r="C245" s="21" t="s">
        <v>268</v>
      </c>
      <c r="D245" s="22"/>
      <c r="E245" s="14">
        <f>IF(SUM(E246:E247)&gt;0,SUM(E246:E247),"")</f>
        <v>19376</v>
      </c>
    </row>
    <row r="246" spans="1:5" s="83" customFormat="1" ht="51.75" customHeight="1">
      <c r="A246" s="23"/>
      <c r="B246" s="59"/>
      <c r="C246" s="55" t="s">
        <v>121</v>
      </c>
      <c r="D246" s="84" t="s">
        <v>122</v>
      </c>
      <c r="E246" s="77">
        <v>16676</v>
      </c>
    </row>
    <row r="247" spans="1:5" s="83" customFormat="1" ht="15" customHeight="1">
      <c r="A247" s="23"/>
      <c r="B247" s="70"/>
      <c r="C247" s="131" t="s">
        <v>89</v>
      </c>
      <c r="D247" s="52" t="s">
        <v>90</v>
      </c>
      <c r="E247" s="69">
        <v>2700</v>
      </c>
    </row>
    <row r="248" spans="1:5" s="82" customFormat="1" ht="21" customHeight="1">
      <c r="A248" s="19"/>
      <c r="B248" s="44">
        <v>85415</v>
      </c>
      <c r="C248" s="45" t="s">
        <v>269</v>
      </c>
      <c r="D248" s="46"/>
      <c r="E248" s="47">
        <f>IF(SUM(E249:E249)&gt;0,SUM(E249:E249),"")</f>
      </c>
    </row>
    <row r="249" spans="1:5" s="83" customFormat="1" ht="27" customHeight="1">
      <c r="A249" s="23"/>
      <c r="B249" s="59"/>
      <c r="C249" s="55" t="s">
        <v>247</v>
      </c>
      <c r="D249" s="56" t="s">
        <v>231</v>
      </c>
      <c r="E249" s="68">
        <v>0</v>
      </c>
    </row>
    <row r="250" spans="1:5" s="82" customFormat="1" ht="21" customHeight="1">
      <c r="A250" s="19"/>
      <c r="B250" s="44">
        <v>85495</v>
      </c>
      <c r="C250" s="45" t="s">
        <v>94</v>
      </c>
      <c r="D250" s="46"/>
      <c r="E250" s="47">
        <f>IF(SUM(E251:E252)&gt;0,SUM(E251:E252),"")</f>
      </c>
    </row>
    <row r="251" spans="1:5" s="83" customFormat="1" ht="26.25" customHeight="1">
      <c r="A251" s="23"/>
      <c r="B251" s="51"/>
      <c r="C251" s="55" t="s">
        <v>233</v>
      </c>
      <c r="D251" s="56" t="s">
        <v>234</v>
      </c>
      <c r="E251" s="68">
        <v>0</v>
      </c>
    </row>
    <row r="252" spans="1:5" s="83" customFormat="1" ht="27" customHeight="1" thickBot="1">
      <c r="A252" s="23"/>
      <c r="B252" s="51"/>
      <c r="C252" s="55" t="s">
        <v>247</v>
      </c>
      <c r="D252" s="56" t="s">
        <v>231</v>
      </c>
      <c r="E252" s="68">
        <v>0</v>
      </c>
    </row>
    <row r="253" spans="1:5" s="87" customFormat="1" ht="33" customHeight="1">
      <c r="A253" s="35">
        <v>900</v>
      </c>
      <c r="B253" s="28"/>
      <c r="C253" s="29" t="s">
        <v>270</v>
      </c>
      <c r="D253" s="30"/>
      <c r="E253" s="11">
        <f>IF(SUM(E254,E261,E265,E268,E271,E273)&gt;0,SUM(E254,E261,E265,E271,E268,E273),"")</f>
        <v>13860471</v>
      </c>
    </row>
    <row r="254" spans="1:5" s="82" customFormat="1" ht="32.25" customHeight="1">
      <c r="A254" s="19"/>
      <c r="B254" s="41">
        <v>90001</v>
      </c>
      <c r="C254" s="21" t="s">
        <v>271</v>
      </c>
      <c r="D254" s="22"/>
      <c r="E254" s="14">
        <f>IF(SUM(E255:E260)&gt;0,SUM(E255:E260),"")</f>
        <v>13004996</v>
      </c>
    </row>
    <row r="255" spans="1:5" s="83" customFormat="1" ht="42" customHeight="1">
      <c r="A255" s="23"/>
      <c r="B255" s="51"/>
      <c r="C255" s="55" t="s">
        <v>272</v>
      </c>
      <c r="D255" s="56" t="s">
        <v>115</v>
      </c>
      <c r="E255" s="68">
        <v>2981000</v>
      </c>
    </row>
    <row r="256" spans="1:5" s="83" customFormat="1" ht="24.75" customHeight="1">
      <c r="A256" s="23"/>
      <c r="B256" s="51"/>
      <c r="C256" s="55" t="s">
        <v>273</v>
      </c>
      <c r="D256" s="56" t="s">
        <v>115</v>
      </c>
      <c r="E256" s="68">
        <v>65270</v>
      </c>
    </row>
    <row r="257" spans="1:5" s="83" customFormat="1" ht="29.25" customHeight="1">
      <c r="A257" s="23"/>
      <c r="B257" s="59"/>
      <c r="C257" s="55" t="s">
        <v>274</v>
      </c>
      <c r="D257" s="56" t="s">
        <v>108</v>
      </c>
      <c r="E257" s="68">
        <v>6087000</v>
      </c>
    </row>
    <row r="258" spans="1:5" s="83" customFormat="1" ht="27" customHeight="1">
      <c r="A258" s="23"/>
      <c r="B258" s="59"/>
      <c r="C258" s="55" t="s">
        <v>275</v>
      </c>
      <c r="D258" s="52" t="s">
        <v>108</v>
      </c>
      <c r="E258" s="69">
        <v>772000</v>
      </c>
    </row>
    <row r="259" spans="1:5" s="83" customFormat="1" ht="38.25" customHeight="1">
      <c r="A259" s="23"/>
      <c r="B259" s="70"/>
      <c r="C259" s="55" t="s">
        <v>163</v>
      </c>
      <c r="D259" s="52" t="s">
        <v>276</v>
      </c>
      <c r="E259" s="69">
        <v>2209726</v>
      </c>
    </row>
    <row r="260" spans="1:5" s="83" customFormat="1" ht="28.5" customHeight="1">
      <c r="A260" s="23"/>
      <c r="B260" s="51"/>
      <c r="C260" s="131" t="s">
        <v>277</v>
      </c>
      <c r="D260" s="52" t="s">
        <v>278</v>
      </c>
      <c r="E260" s="69">
        <v>890000</v>
      </c>
    </row>
    <row r="261" spans="1:5" s="82" customFormat="1" ht="21" customHeight="1">
      <c r="A261" s="19"/>
      <c r="B261" s="44">
        <v>90002</v>
      </c>
      <c r="C261" s="45" t="s">
        <v>279</v>
      </c>
      <c r="D261" s="46"/>
      <c r="E261" s="47">
        <f>IF(SUM(E262:E264)&gt;0,SUM(E262:E264),"")</f>
        <v>392480</v>
      </c>
    </row>
    <row r="262" spans="1:5" s="83" customFormat="1" ht="12.75">
      <c r="A262" s="23"/>
      <c r="B262" s="51"/>
      <c r="C262" s="55" t="s">
        <v>244</v>
      </c>
      <c r="D262" s="56" t="s">
        <v>245</v>
      </c>
      <c r="E262" s="68">
        <v>312480</v>
      </c>
    </row>
    <row r="263" spans="1:5" s="83" customFormat="1" ht="43.5" customHeight="1">
      <c r="A263" s="23"/>
      <c r="B263" s="51"/>
      <c r="C263" s="55" t="s">
        <v>280</v>
      </c>
      <c r="D263" s="56" t="s">
        <v>281</v>
      </c>
      <c r="E263" s="68"/>
    </row>
    <row r="264" spans="1:5" s="83" customFormat="1" ht="39.75" customHeight="1">
      <c r="A264" s="23"/>
      <c r="B264" s="51"/>
      <c r="C264" s="55" t="s">
        <v>280</v>
      </c>
      <c r="D264" s="56" t="s">
        <v>281</v>
      </c>
      <c r="E264" s="68">
        <v>80000</v>
      </c>
    </row>
    <row r="265" spans="1:5" s="82" customFormat="1" ht="35.25" customHeight="1">
      <c r="A265" s="19"/>
      <c r="B265" s="41">
        <v>90004</v>
      </c>
      <c r="C265" s="21" t="s">
        <v>282</v>
      </c>
      <c r="D265" s="22"/>
      <c r="E265" s="14">
        <f>IF(SUM(E266:E267)&gt;0,SUM(E266:E267),"")</f>
        <v>362211</v>
      </c>
    </row>
    <row r="266" spans="1:5" s="83" customFormat="1" ht="27" customHeight="1">
      <c r="A266" s="23"/>
      <c r="B266" s="59" t="s">
        <v>139</v>
      </c>
      <c r="C266" s="55" t="s">
        <v>140</v>
      </c>
      <c r="D266" s="52" t="s">
        <v>141</v>
      </c>
      <c r="E266" s="132">
        <v>362211</v>
      </c>
    </row>
    <row r="267" spans="1:5" s="83" customFormat="1" ht="28.5" customHeight="1">
      <c r="A267" s="23"/>
      <c r="B267" s="51"/>
      <c r="C267" s="55" t="s">
        <v>140</v>
      </c>
      <c r="D267" s="52" t="s">
        <v>141</v>
      </c>
      <c r="E267" s="99"/>
    </row>
    <row r="268" spans="1:5" s="82" customFormat="1" ht="26.25" customHeight="1">
      <c r="A268" s="19"/>
      <c r="B268" s="44">
        <v>90015</v>
      </c>
      <c r="C268" s="45" t="s">
        <v>283</v>
      </c>
      <c r="D268" s="46"/>
      <c r="E268" s="47">
        <f>IF(SUM(E269:E270)&gt;0,SUM(E269:E270),"")</f>
      </c>
    </row>
    <row r="269" spans="1:5" s="83" customFormat="1" ht="39.75" customHeight="1">
      <c r="A269" s="23"/>
      <c r="B269" s="51"/>
      <c r="C269" s="18" t="s">
        <v>149</v>
      </c>
      <c r="D269" s="56" t="s">
        <v>150</v>
      </c>
      <c r="E269" s="68"/>
    </row>
    <row r="270" spans="1:5" s="83" customFormat="1" ht="39" customHeight="1">
      <c r="A270" s="23"/>
      <c r="B270" s="59"/>
      <c r="C270" s="18" t="s">
        <v>284</v>
      </c>
      <c r="D270" s="56" t="s">
        <v>285</v>
      </c>
      <c r="E270" s="68"/>
    </row>
    <row r="271" spans="1:5" s="83" customFormat="1" ht="24.75" customHeight="1">
      <c r="A271" s="23"/>
      <c r="B271" s="64">
        <v>90020</v>
      </c>
      <c r="C271" s="65" t="s">
        <v>286</v>
      </c>
      <c r="D271" s="66"/>
      <c r="E271" s="14">
        <f>IF(SUM(E272:E272)&gt;0,SUM(E272:E272),"")</f>
        <v>5000</v>
      </c>
    </row>
    <row r="272" spans="1:5" s="83" customFormat="1" ht="16.5" customHeight="1">
      <c r="A272" s="23"/>
      <c r="B272" s="51"/>
      <c r="C272" s="18" t="s">
        <v>287</v>
      </c>
      <c r="D272" s="56" t="s">
        <v>288</v>
      </c>
      <c r="E272" s="68">
        <v>5000</v>
      </c>
    </row>
    <row r="273" spans="1:5" s="82" customFormat="1" ht="26.25" customHeight="1">
      <c r="A273" s="19"/>
      <c r="B273" s="41">
        <v>90095</v>
      </c>
      <c r="C273" s="21" t="s">
        <v>94</v>
      </c>
      <c r="D273" s="22"/>
      <c r="E273" s="14">
        <f>IF(SUM(E274:E276)&gt;0,SUM(E274:E276),"")</f>
        <v>95784</v>
      </c>
    </row>
    <row r="274" spans="1:5" s="83" customFormat="1" ht="17.25" customHeight="1">
      <c r="A274" s="23"/>
      <c r="B274" s="51"/>
      <c r="C274" s="55" t="s">
        <v>289</v>
      </c>
      <c r="D274" s="56" t="s">
        <v>290</v>
      </c>
      <c r="E274" s="68">
        <v>40068</v>
      </c>
    </row>
    <row r="275" spans="1:5" s="83" customFormat="1" ht="53.25" customHeight="1">
      <c r="A275" s="23"/>
      <c r="B275" s="51"/>
      <c r="C275" s="55" t="s">
        <v>121</v>
      </c>
      <c r="D275" s="56" t="s">
        <v>122</v>
      </c>
      <c r="E275" s="68">
        <v>35680</v>
      </c>
    </row>
    <row r="276" spans="1:5" s="83" customFormat="1" ht="39" customHeight="1" thickBot="1">
      <c r="A276" s="23"/>
      <c r="B276" s="51"/>
      <c r="C276" s="55" t="s">
        <v>163</v>
      </c>
      <c r="D276" s="56" t="s">
        <v>164</v>
      </c>
      <c r="E276" s="68">
        <v>20036</v>
      </c>
    </row>
    <row r="277" spans="1:5" s="87" customFormat="1" ht="26.25" customHeight="1">
      <c r="A277" s="35">
        <v>921</v>
      </c>
      <c r="B277" s="28"/>
      <c r="C277" s="29" t="s">
        <v>291</v>
      </c>
      <c r="D277" s="30"/>
      <c r="E277" s="11">
        <f>IF(SUM(E278,E280,E284,E286,E289,E292)&gt;0,SUM(E278,E280,E284,E286,E289,E292),"")</f>
      </c>
    </row>
    <row r="278" spans="1:5" s="82" customFormat="1" ht="20.25" customHeight="1">
      <c r="A278" s="19"/>
      <c r="B278" s="41">
        <v>92105</v>
      </c>
      <c r="C278" s="21" t="s">
        <v>292</v>
      </c>
      <c r="D278" s="22"/>
      <c r="E278" s="14">
        <f>IF(SUM(E279)&gt;0,SUM(E279),"")</f>
      </c>
    </row>
    <row r="279" spans="1:5" s="136" customFormat="1" ht="12.75">
      <c r="A279" s="133"/>
      <c r="B279" s="134"/>
      <c r="C279" s="32"/>
      <c r="D279" s="135"/>
      <c r="E279" s="34"/>
    </row>
    <row r="280" spans="1:5" s="82" customFormat="1" ht="21" customHeight="1">
      <c r="A280" s="19"/>
      <c r="B280" s="44">
        <v>92106</v>
      </c>
      <c r="C280" s="45" t="s">
        <v>293</v>
      </c>
      <c r="D280" s="46"/>
      <c r="E280" s="47">
        <f>IF(SUM(E281:E283)&gt;0,SUM(E281:E283),"")</f>
      </c>
    </row>
    <row r="281" spans="1:5" s="83" customFormat="1" ht="30.75" customHeight="1">
      <c r="A281" s="23"/>
      <c r="B281" s="51"/>
      <c r="C281" s="55" t="s">
        <v>247</v>
      </c>
      <c r="D281" s="56" t="s">
        <v>231</v>
      </c>
      <c r="E281" s="68"/>
    </row>
    <row r="282" spans="1:5" s="83" customFormat="1" ht="42" customHeight="1">
      <c r="A282" s="23"/>
      <c r="B282" s="51"/>
      <c r="C282" s="55" t="s">
        <v>294</v>
      </c>
      <c r="D282" s="56" t="s">
        <v>295</v>
      </c>
      <c r="E282" s="68"/>
    </row>
    <row r="283" spans="1:5" s="83" customFormat="1" ht="18" customHeight="1">
      <c r="A283" s="23"/>
      <c r="B283" s="59"/>
      <c r="C283" s="131"/>
      <c r="D283" s="52"/>
      <c r="E283" s="69"/>
    </row>
    <row r="284" spans="1:5" s="82" customFormat="1" ht="37.5" customHeight="1">
      <c r="A284" s="19"/>
      <c r="B284" s="44">
        <v>92108</v>
      </c>
      <c r="C284" s="45" t="s">
        <v>296</v>
      </c>
      <c r="D284" s="46"/>
      <c r="E284" s="47">
        <f>IF(SUM(E285:E285)&gt;0,SUM(E285:E285),"")</f>
      </c>
    </row>
    <row r="285" spans="1:5" s="83" customFormat="1" ht="27.75" customHeight="1">
      <c r="A285" s="23"/>
      <c r="B285" s="51"/>
      <c r="C285" s="55" t="s">
        <v>297</v>
      </c>
      <c r="D285" s="56" t="s">
        <v>231</v>
      </c>
      <c r="E285" s="68"/>
    </row>
    <row r="286" spans="1:5" s="82" customFormat="1" ht="16.5" customHeight="1">
      <c r="A286" s="19"/>
      <c r="B286" s="41">
        <v>92116</v>
      </c>
      <c r="C286" s="21" t="s">
        <v>298</v>
      </c>
      <c r="D286" s="22"/>
      <c r="E286" s="14">
        <f>IF(SUM(E287:E288)&gt;0,SUM(E287:E288),"")</f>
      </c>
    </row>
    <row r="287" spans="1:5" s="83" customFormat="1" ht="28.5" customHeight="1">
      <c r="A287" s="23"/>
      <c r="B287" s="51"/>
      <c r="C287" s="55" t="s">
        <v>247</v>
      </c>
      <c r="D287" s="56" t="s">
        <v>231</v>
      </c>
      <c r="E287" s="68"/>
    </row>
    <row r="288" spans="1:5" s="83" customFormat="1" ht="38.25" customHeight="1">
      <c r="A288" s="23"/>
      <c r="B288" s="51"/>
      <c r="C288" s="55" t="s">
        <v>299</v>
      </c>
      <c r="D288" s="56" t="s">
        <v>238</v>
      </c>
      <c r="E288" s="68"/>
    </row>
    <row r="289" spans="1:5" s="82" customFormat="1" ht="16.5" customHeight="1">
      <c r="A289" s="19"/>
      <c r="B289" s="41">
        <v>92118</v>
      </c>
      <c r="C289" s="21" t="s">
        <v>300</v>
      </c>
      <c r="D289" s="22"/>
      <c r="E289" s="14">
        <f>IF(SUM(E290:E291)&gt;0,SUM(E290:E291),"")</f>
      </c>
    </row>
    <row r="290" spans="1:5" s="83" customFormat="1" ht="27" customHeight="1">
      <c r="A290" s="23"/>
      <c r="B290" s="51"/>
      <c r="C290" s="55" t="s">
        <v>297</v>
      </c>
      <c r="D290" s="56" t="s">
        <v>231</v>
      </c>
      <c r="E290" s="68"/>
    </row>
    <row r="291" spans="1:5" s="83" customFormat="1" ht="38.25" customHeight="1">
      <c r="A291" s="23"/>
      <c r="B291" s="59"/>
      <c r="C291" s="55" t="s">
        <v>294</v>
      </c>
      <c r="D291" s="56" t="s">
        <v>295</v>
      </c>
      <c r="E291" s="68"/>
    </row>
    <row r="292" spans="1:5" s="83" customFormat="1" ht="26.25" customHeight="1">
      <c r="A292" s="23"/>
      <c r="B292" s="64">
        <v>92195</v>
      </c>
      <c r="C292" s="65" t="s">
        <v>94</v>
      </c>
      <c r="D292" s="66"/>
      <c r="E292" s="14">
        <f>IF(SUM(E293:E293)&gt;0,SUM(E293:E293),"")</f>
      </c>
    </row>
    <row r="293" spans="1:5" s="83" customFormat="1" ht="30.75" customHeight="1" thickBot="1">
      <c r="A293" s="23"/>
      <c r="B293" s="51"/>
      <c r="C293" s="137" t="s">
        <v>301</v>
      </c>
      <c r="D293" s="75" t="s">
        <v>302</v>
      </c>
      <c r="E293" s="76"/>
    </row>
    <row r="294" spans="1:5" s="83" customFormat="1" ht="30.75" customHeight="1" thickBot="1">
      <c r="A294" s="138">
        <v>926</v>
      </c>
      <c r="B294" s="139"/>
      <c r="C294" s="140" t="s">
        <v>303</v>
      </c>
      <c r="D294" s="141"/>
      <c r="E294" s="142">
        <f>IF(SUM(E295)&gt;0,SUM(E295),"")</f>
        <v>944400</v>
      </c>
    </row>
    <row r="295" spans="1:5" s="83" customFormat="1" ht="24" customHeight="1">
      <c r="A295" s="23"/>
      <c r="B295" s="143">
        <v>92695</v>
      </c>
      <c r="C295" s="144" t="s">
        <v>94</v>
      </c>
      <c r="D295" s="145"/>
      <c r="E295" s="14">
        <f>IF(SUM(E296:E297)&gt;0,SUM(E296:E297),"")</f>
        <v>944400</v>
      </c>
    </row>
    <row r="296" spans="1:5" s="83" customFormat="1" ht="42.75" customHeight="1">
      <c r="A296" s="23"/>
      <c r="B296" s="51"/>
      <c r="C296" s="55" t="s">
        <v>304</v>
      </c>
      <c r="D296" s="75" t="s">
        <v>115</v>
      </c>
      <c r="E296" s="76">
        <v>544400</v>
      </c>
    </row>
    <row r="297" spans="1:5" s="83" customFormat="1" ht="39" customHeight="1" thickBot="1">
      <c r="A297" s="23"/>
      <c r="B297" s="51"/>
      <c r="C297" s="55" t="s">
        <v>305</v>
      </c>
      <c r="D297" s="75" t="s">
        <v>115</v>
      </c>
      <c r="E297" s="76">
        <v>400000</v>
      </c>
    </row>
    <row r="298" spans="1:5" s="151" customFormat="1" ht="33" customHeight="1" thickBot="1">
      <c r="A298" s="146"/>
      <c r="B298" s="147"/>
      <c r="C298" s="148" t="s">
        <v>306</v>
      </c>
      <c r="D298" s="149"/>
      <c r="E298" s="150">
        <f>IF(SUM(E9,E15,E18,E27,E42,E53,E71,E79,E87,E115,E137,E173,E180,E232,E240,E253,E277,E294)&gt;0,SUM(E9,E15,E18,E27,E42,E53,E71,E79,E87,E115,E137,E173,E180,E232,E240,E253,E277,E294),"")</f>
        <v>134279009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474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4.25390625" style="0" customWidth="1"/>
    <col min="2" max="2" width="6.25390625" style="0" customWidth="1"/>
    <col min="3" max="3" width="55.25390625" style="0" customWidth="1"/>
    <col min="4" max="4" width="5.375" style="0" customWidth="1"/>
    <col min="5" max="5" width="13.00390625" style="0" customWidth="1"/>
  </cols>
  <sheetData>
    <row r="1" spans="1:5" ht="12.75">
      <c r="A1" s="1"/>
      <c r="B1" s="1"/>
      <c r="C1" s="1"/>
      <c r="D1" s="1"/>
      <c r="E1" s="408" t="s">
        <v>579</v>
      </c>
    </row>
    <row r="2" spans="1:5" ht="13.5" customHeight="1">
      <c r="A2" s="1"/>
      <c r="B2" s="1"/>
      <c r="C2" s="1"/>
      <c r="D2" s="1"/>
      <c r="E2" s="1"/>
    </row>
    <row r="3" spans="1:5" s="4" customFormat="1" ht="20.25">
      <c r="A3" s="2"/>
      <c r="B3" s="3"/>
      <c r="C3" s="154" t="s">
        <v>565</v>
      </c>
      <c r="D3" s="155"/>
      <c r="E3" s="156"/>
    </row>
    <row r="4" spans="1:5" ht="12.75">
      <c r="A4" s="1"/>
      <c r="B4" s="1"/>
      <c r="C4" s="1"/>
      <c r="D4" s="1"/>
      <c r="E4" s="157"/>
    </row>
    <row r="5" spans="1:5" ht="13.5" thickBot="1">
      <c r="A5" s="1"/>
      <c r="B5" s="1"/>
      <c r="C5" s="1"/>
      <c r="D5" s="1"/>
      <c r="E5" s="1"/>
    </row>
    <row r="6" spans="1:5" ht="59.25" customHeight="1" thickBot="1">
      <c r="A6" s="158" t="s">
        <v>80</v>
      </c>
      <c r="B6" s="159" t="s">
        <v>81</v>
      </c>
      <c r="C6" s="357" t="s">
        <v>82</v>
      </c>
      <c r="D6" s="160" t="s">
        <v>83</v>
      </c>
      <c r="E6" s="161" t="s">
        <v>576</v>
      </c>
    </row>
    <row r="7" spans="1:5" ht="14.25" customHeight="1" thickBot="1">
      <c r="A7" s="5">
        <v>1</v>
      </c>
      <c r="B7" s="162">
        <v>2</v>
      </c>
      <c r="C7" s="163">
        <v>3</v>
      </c>
      <c r="D7" s="164">
        <v>4</v>
      </c>
      <c r="E7" s="6">
        <v>5</v>
      </c>
    </row>
    <row r="8" spans="1:5" ht="24" customHeight="1" thickBot="1">
      <c r="A8" s="165" t="s">
        <v>85</v>
      </c>
      <c r="B8" s="166"/>
      <c r="C8" s="167" t="s">
        <v>86</v>
      </c>
      <c r="D8" s="168"/>
      <c r="E8" s="169">
        <f>IF(SUM(E9)&gt;0,SUM(E9),"")</f>
        <v>1054</v>
      </c>
    </row>
    <row r="9" spans="1:5" ht="18" customHeight="1">
      <c r="A9" s="176"/>
      <c r="B9" s="305" t="s">
        <v>318</v>
      </c>
      <c r="C9" s="290" t="s">
        <v>319</v>
      </c>
      <c r="D9" s="291"/>
      <c r="E9" s="177">
        <f>IF(SUM(E10:E10)&gt;0,SUM(E10:E10),"")</f>
        <v>1054</v>
      </c>
    </row>
    <row r="10" spans="1:5" ht="27.75" customHeight="1" thickBot="1">
      <c r="A10" s="176"/>
      <c r="B10" s="178"/>
      <c r="C10" s="179" t="s">
        <v>320</v>
      </c>
      <c r="D10" s="180">
        <v>2850</v>
      </c>
      <c r="E10" s="181">
        <v>1054</v>
      </c>
    </row>
    <row r="11" spans="1:5" ht="23.25" customHeight="1" thickBot="1">
      <c r="A11" s="165" t="s">
        <v>321</v>
      </c>
      <c r="B11" s="182"/>
      <c r="C11" s="167" t="s">
        <v>322</v>
      </c>
      <c r="D11" s="168"/>
      <c r="E11" s="169">
        <f>IF(SUM(E12)&gt;0,SUM(E12),"")</f>
        <v>1000</v>
      </c>
    </row>
    <row r="12" spans="1:5" ht="18" customHeight="1">
      <c r="A12" s="183"/>
      <c r="B12" s="184" t="s">
        <v>323</v>
      </c>
      <c r="C12" s="170" t="s">
        <v>324</v>
      </c>
      <c r="D12" s="171"/>
      <c r="E12" s="172">
        <f>IF(SUM(E13:E13)&gt;0,SUM(E13:E13),"")</f>
        <v>1000</v>
      </c>
    </row>
    <row r="13" spans="1:5" ht="13.5" thickBot="1">
      <c r="A13" s="176"/>
      <c r="B13" s="178"/>
      <c r="C13" s="173" t="s">
        <v>315</v>
      </c>
      <c r="D13" s="185">
        <v>4300</v>
      </c>
      <c r="E13" s="186">
        <v>1000</v>
      </c>
    </row>
    <row r="14" spans="1:5" ht="22.5" customHeight="1" thickBot="1">
      <c r="A14" s="187">
        <v>600</v>
      </c>
      <c r="B14" s="182"/>
      <c r="C14" s="167" t="s">
        <v>102</v>
      </c>
      <c r="D14" s="168"/>
      <c r="E14" s="169">
        <f>IF(SUM(E15,E21,E25,E32,E57)&gt;0,SUM(E15,E21,E25,E32,E57),"")</f>
        <v>11606708</v>
      </c>
    </row>
    <row r="15" spans="1:5" ht="18" customHeight="1">
      <c r="A15" s="183"/>
      <c r="B15" s="184">
        <v>60004</v>
      </c>
      <c r="C15" s="170" t="s">
        <v>325</v>
      </c>
      <c r="D15" s="171"/>
      <c r="E15" s="363">
        <f>IF(SUM(E16:E17)&gt;0,SUM(E16:E17),"")</f>
        <v>2530000</v>
      </c>
    </row>
    <row r="16" spans="1:5" ht="18" customHeight="1">
      <c r="A16" s="176"/>
      <c r="B16" s="178"/>
      <c r="C16" s="173" t="s">
        <v>326</v>
      </c>
      <c r="D16" s="185">
        <v>2650</v>
      </c>
      <c r="E16" s="186">
        <v>2400000</v>
      </c>
    </row>
    <row r="17" spans="1:5" ht="27" customHeight="1">
      <c r="A17" s="176"/>
      <c r="B17" s="178"/>
      <c r="C17" s="254" t="s">
        <v>327</v>
      </c>
      <c r="D17" s="371">
        <v>6210</v>
      </c>
      <c r="E17" s="385">
        <f>IF(SUM(E18:E20)&gt;0,SUM(E18:E20),"")</f>
        <v>130000</v>
      </c>
    </row>
    <row r="18" spans="1:5" ht="18.75" customHeight="1">
      <c r="A18" s="176"/>
      <c r="B18" s="178"/>
      <c r="C18" s="191" t="s">
        <v>329</v>
      </c>
      <c r="D18" s="192"/>
      <c r="E18" s="193">
        <v>50000</v>
      </c>
    </row>
    <row r="19" spans="1:5" ht="18.75" customHeight="1">
      <c r="A19" s="176"/>
      <c r="B19" s="178"/>
      <c r="C19" s="194" t="s">
        <v>330</v>
      </c>
      <c r="D19" s="192"/>
      <c r="E19" s="386">
        <v>50000</v>
      </c>
    </row>
    <row r="20" spans="1:5" ht="15.75" customHeight="1">
      <c r="A20" s="176"/>
      <c r="B20" s="178"/>
      <c r="C20" s="173" t="s">
        <v>331</v>
      </c>
      <c r="D20" s="185"/>
      <c r="E20" s="186">
        <v>30000</v>
      </c>
    </row>
    <row r="21" spans="1:5" ht="18" customHeight="1">
      <c r="A21" s="195"/>
      <c r="B21" s="196">
        <v>60014</v>
      </c>
      <c r="C21" s="197" t="s">
        <v>106</v>
      </c>
      <c r="D21" s="198"/>
      <c r="E21" s="177">
        <f>IF(SUM(E22:E22)&gt;0,SUM(E22:E22),"")</f>
        <v>1759700</v>
      </c>
    </row>
    <row r="22" spans="1:5" s="105" customFormat="1" ht="15.75" customHeight="1">
      <c r="A22" s="176"/>
      <c r="B22" s="178"/>
      <c r="C22" s="254" t="s">
        <v>332</v>
      </c>
      <c r="D22" s="375"/>
      <c r="E22" s="285">
        <f>IF(SUM(E23:E24)&gt;0,SUM(E23:E24),"")</f>
        <v>1759700</v>
      </c>
    </row>
    <row r="23" spans="1:5" ht="12.75">
      <c r="A23" s="176"/>
      <c r="B23" s="178"/>
      <c r="C23" s="173" t="s">
        <v>335</v>
      </c>
      <c r="D23" s="200">
        <v>6052</v>
      </c>
      <c r="E23" s="186">
        <v>502700</v>
      </c>
    </row>
    <row r="24" spans="1:5" ht="24">
      <c r="A24" s="176"/>
      <c r="B24" s="178"/>
      <c r="C24" s="173" t="s">
        <v>336</v>
      </c>
      <c r="D24" s="185">
        <v>6052</v>
      </c>
      <c r="E24" s="387">
        <v>1257000</v>
      </c>
    </row>
    <row r="25" spans="1:5" ht="18" customHeight="1">
      <c r="A25" s="195"/>
      <c r="B25" s="196">
        <v>60015</v>
      </c>
      <c r="C25" s="197" t="s">
        <v>337</v>
      </c>
      <c r="D25" s="198"/>
      <c r="E25" s="177">
        <f>IF(SUM(E26,E31:E31)&gt;0,SUM(E26,E31:E31),"")</f>
        <v>1654000</v>
      </c>
    </row>
    <row r="26" spans="1:5" s="105" customFormat="1" ht="18" customHeight="1">
      <c r="A26" s="176"/>
      <c r="B26" s="178"/>
      <c r="C26" s="254" t="s">
        <v>338</v>
      </c>
      <c r="D26" s="384">
        <v>4300</v>
      </c>
      <c r="E26" s="285">
        <f>IF(SUM(E27:E30)&gt;0,SUM(E27:E30),"")</f>
        <v>1600000</v>
      </c>
    </row>
    <row r="27" spans="1:5" ht="12.75">
      <c r="A27" s="176"/>
      <c r="B27" s="178"/>
      <c r="C27" s="188" t="s">
        <v>339</v>
      </c>
      <c r="D27" s="200"/>
      <c r="E27" s="190">
        <v>1000000</v>
      </c>
    </row>
    <row r="28" spans="1:5" ht="12.75">
      <c r="A28" s="176"/>
      <c r="B28" s="178"/>
      <c r="C28" s="199" t="s">
        <v>340</v>
      </c>
      <c r="D28" s="200"/>
      <c r="E28" s="190">
        <v>450000</v>
      </c>
    </row>
    <row r="29" spans="1:5" ht="12.75">
      <c r="A29" s="176"/>
      <c r="B29" s="178"/>
      <c r="C29" s="199" t="s">
        <v>341</v>
      </c>
      <c r="D29" s="200"/>
      <c r="E29" s="190">
        <v>100000</v>
      </c>
    </row>
    <row r="30" spans="1:5" ht="12.75">
      <c r="A30" s="176"/>
      <c r="B30" s="178"/>
      <c r="C30" s="199" t="s">
        <v>342</v>
      </c>
      <c r="D30" s="200"/>
      <c r="E30" s="190">
        <v>50000</v>
      </c>
    </row>
    <row r="31" spans="1:5" ht="15.75" customHeight="1">
      <c r="A31" s="176"/>
      <c r="B31" s="203"/>
      <c r="C31" s="173" t="s">
        <v>343</v>
      </c>
      <c r="D31" s="185">
        <v>4260</v>
      </c>
      <c r="E31" s="186">
        <v>54000</v>
      </c>
    </row>
    <row r="32" spans="1:5" ht="17.25" customHeight="1">
      <c r="A32" s="195"/>
      <c r="B32" s="184">
        <v>60016</v>
      </c>
      <c r="C32" s="170" t="s">
        <v>109</v>
      </c>
      <c r="D32" s="171"/>
      <c r="E32" s="172">
        <f>IF(SUM(E33,E37,E56:E56)&gt;0,SUM(E33,E37,E56:E56),"")</f>
        <v>5613000</v>
      </c>
    </row>
    <row r="33" spans="1:5" s="105" customFormat="1" ht="18.75" customHeight="1">
      <c r="A33" s="205"/>
      <c r="B33" s="206"/>
      <c r="C33" s="254" t="s">
        <v>315</v>
      </c>
      <c r="D33" s="375">
        <v>4300</v>
      </c>
      <c r="E33" s="285">
        <f>IF(SUM(E34:E36)&gt;0,SUM(E34:E36),"")</f>
        <v>1000000</v>
      </c>
    </row>
    <row r="34" spans="1:5" ht="12.75">
      <c r="A34" s="176"/>
      <c r="B34" s="178"/>
      <c r="C34" s="207" t="s">
        <v>344</v>
      </c>
      <c r="D34" s="200"/>
      <c r="E34" s="387">
        <v>600000</v>
      </c>
    </row>
    <row r="35" spans="1:5" ht="12.75">
      <c r="A35" s="176"/>
      <c r="B35" s="178"/>
      <c r="C35" s="199" t="s">
        <v>340</v>
      </c>
      <c r="D35" s="200"/>
      <c r="E35" s="202">
        <v>350000</v>
      </c>
    </row>
    <row r="36" spans="1:5" ht="12.75">
      <c r="A36" s="176"/>
      <c r="B36" s="178"/>
      <c r="C36" s="199" t="s">
        <v>341</v>
      </c>
      <c r="D36" s="200"/>
      <c r="E36" s="202">
        <v>50000</v>
      </c>
    </row>
    <row r="37" spans="1:5" s="105" customFormat="1" ht="21" customHeight="1">
      <c r="A37" s="205"/>
      <c r="B37" s="206"/>
      <c r="C37" s="254" t="s">
        <v>345</v>
      </c>
      <c r="D37" s="375">
        <v>6050</v>
      </c>
      <c r="E37" s="285">
        <f>IF(SUM(E38:E55)&gt;0,SUM(E38:E55),"")</f>
        <v>4563000</v>
      </c>
    </row>
    <row r="38" spans="1:5" ht="15.75" customHeight="1">
      <c r="A38" s="401"/>
      <c r="B38" s="203" t="s">
        <v>354</v>
      </c>
      <c r="C38" s="191" t="s">
        <v>355</v>
      </c>
      <c r="D38" s="192"/>
      <c r="E38" s="386">
        <v>60000</v>
      </c>
    </row>
    <row r="39" spans="1:5" ht="37.5" customHeight="1">
      <c r="A39" s="208"/>
      <c r="B39" s="178"/>
      <c r="C39" s="194" t="s">
        <v>6</v>
      </c>
      <c r="D39" s="185"/>
      <c r="E39" s="186">
        <v>450000</v>
      </c>
    </row>
    <row r="40" spans="1:5" ht="15" customHeight="1">
      <c r="A40" s="208"/>
      <c r="B40" s="178"/>
      <c r="C40" s="199" t="s">
        <v>356</v>
      </c>
      <c r="D40" s="200"/>
      <c r="E40" s="387">
        <v>400000</v>
      </c>
    </row>
    <row r="41" spans="1:5" ht="14.25" customHeight="1">
      <c r="A41" s="208"/>
      <c r="B41" s="178"/>
      <c r="C41" s="199" t="s">
        <v>357</v>
      </c>
      <c r="D41" s="200"/>
      <c r="E41" s="387">
        <v>50000</v>
      </c>
    </row>
    <row r="42" spans="1:5" ht="15.75" customHeight="1">
      <c r="A42" s="208"/>
      <c r="B42" s="178"/>
      <c r="C42" s="199" t="s">
        <v>358</v>
      </c>
      <c r="D42" s="200"/>
      <c r="E42" s="387">
        <v>155000</v>
      </c>
    </row>
    <row r="43" spans="1:5" ht="15.75" customHeight="1">
      <c r="A43" s="208"/>
      <c r="B43" s="178"/>
      <c r="C43" s="199" t="s">
        <v>359</v>
      </c>
      <c r="D43" s="200"/>
      <c r="E43" s="387">
        <v>150000</v>
      </c>
    </row>
    <row r="44" spans="1:5" ht="15.75" customHeight="1">
      <c r="A44" s="208"/>
      <c r="B44" s="178"/>
      <c r="C44" s="199" t="s">
        <v>360</v>
      </c>
      <c r="D44" s="200"/>
      <c r="E44" s="387">
        <v>120000</v>
      </c>
    </row>
    <row r="45" spans="1:5" ht="15.75" customHeight="1">
      <c r="A45" s="208"/>
      <c r="B45" s="178"/>
      <c r="C45" s="199" t="s">
        <v>361</v>
      </c>
      <c r="D45" s="200"/>
      <c r="E45" s="387">
        <v>200000</v>
      </c>
    </row>
    <row r="46" spans="1:5" ht="15.75" customHeight="1">
      <c r="A46" s="208"/>
      <c r="B46" s="178"/>
      <c r="C46" s="199" t="s">
        <v>362</v>
      </c>
      <c r="D46" s="200"/>
      <c r="E46" s="387">
        <v>100000</v>
      </c>
    </row>
    <row r="47" spans="1:5" ht="15.75" customHeight="1">
      <c r="A47" s="208"/>
      <c r="B47" s="178"/>
      <c r="C47" s="199" t="s">
        <v>364</v>
      </c>
      <c r="D47" s="200"/>
      <c r="E47" s="387">
        <v>20000</v>
      </c>
    </row>
    <row r="48" spans="1:5" ht="15.75" customHeight="1">
      <c r="A48" s="208"/>
      <c r="B48" s="178"/>
      <c r="C48" s="199" t="s">
        <v>366</v>
      </c>
      <c r="D48" s="200"/>
      <c r="E48" s="387">
        <v>180000</v>
      </c>
    </row>
    <row r="49" spans="1:5" ht="15.75" customHeight="1">
      <c r="A49" s="208"/>
      <c r="B49" s="178"/>
      <c r="C49" s="199" t="s">
        <v>367</v>
      </c>
      <c r="D49" s="200"/>
      <c r="E49" s="387">
        <v>150000</v>
      </c>
    </row>
    <row r="50" spans="1:5" ht="15.75" customHeight="1">
      <c r="A50" s="208"/>
      <c r="B50" s="178"/>
      <c r="C50" s="199" t="s">
        <v>369</v>
      </c>
      <c r="D50" s="200"/>
      <c r="E50" s="387">
        <v>700000</v>
      </c>
    </row>
    <row r="51" spans="1:5" ht="15.75" customHeight="1">
      <c r="A51" s="208"/>
      <c r="B51" s="178"/>
      <c r="C51" s="199" t="s">
        <v>371</v>
      </c>
      <c r="D51" s="200"/>
      <c r="E51" s="387">
        <v>200000</v>
      </c>
    </row>
    <row r="52" spans="1:5" ht="15.75" customHeight="1">
      <c r="A52" s="208"/>
      <c r="B52" s="178"/>
      <c r="C52" s="199" t="s">
        <v>372</v>
      </c>
      <c r="D52" s="200"/>
      <c r="E52" s="387">
        <v>600000</v>
      </c>
    </row>
    <row r="53" spans="1:5" ht="15.75" customHeight="1">
      <c r="A53" s="208"/>
      <c r="B53" s="178"/>
      <c r="C53" s="199" t="s">
        <v>373</v>
      </c>
      <c r="D53" s="200"/>
      <c r="E53" s="387">
        <v>170000</v>
      </c>
    </row>
    <row r="54" spans="1:5" ht="15.75" customHeight="1">
      <c r="A54" s="208"/>
      <c r="B54" s="178"/>
      <c r="C54" s="199" t="s">
        <v>374</v>
      </c>
      <c r="D54" s="200"/>
      <c r="E54" s="387">
        <v>708000</v>
      </c>
    </row>
    <row r="55" spans="1:5" ht="15.75" customHeight="1">
      <c r="A55" s="208"/>
      <c r="B55" s="178"/>
      <c r="C55" s="199" t="s">
        <v>375</v>
      </c>
      <c r="D55" s="200"/>
      <c r="E55" s="387">
        <v>150000</v>
      </c>
    </row>
    <row r="56" spans="1:5" ht="24">
      <c r="A56" s="176"/>
      <c r="B56" s="203"/>
      <c r="C56" s="194" t="s">
        <v>376</v>
      </c>
      <c r="D56" s="192">
        <v>4430</v>
      </c>
      <c r="E56" s="186">
        <v>50000</v>
      </c>
    </row>
    <row r="57" spans="1:5" ht="17.25" customHeight="1">
      <c r="A57" s="195"/>
      <c r="B57" s="196">
        <v>60095</v>
      </c>
      <c r="C57" s="197" t="s">
        <v>379</v>
      </c>
      <c r="D57" s="198"/>
      <c r="E57" s="177">
        <f>IF(SUM(E58:E59)&gt;0,SUM(E58:E59),"")</f>
        <v>50008</v>
      </c>
    </row>
    <row r="58" spans="1:5" ht="12.75">
      <c r="A58" s="176"/>
      <c r="B58" s="178"/>
      <c r="C58" s="173" t="s">
        <v>315</v>
      </c>
      <c r="D58" s="185">
        <v>4300</v>
      </c>
      <c r="E58" s="186">
        <v>11400</v>
      </c>
    </row>
    <row r="59" spans="1:5" ht="27" customHeight="1" thickBot="1">
      <c r="A59" s="176"/>
      <c r="B59" s="178"/>
      <c r="C59" s="173" t="s">
        <v>380</v>
      </c>
      <c r="D59" s="185">
        <v>8070</v>
      </c>
      <c r="E59" s="389">
        <v>38608</v>
      </c>
    </row>
    <row r="60" spans="1:5" ht="18.75" customHeight="1" thickBot="1">
      <c r="A60" s="168">
        <v>630</v>
      </c>
      <c r="B60" s="210"/>
      <c r="C60" s="211" t="s">
        <v>381</v>
      </c>
      <c r="D60" s="168"/>
      <c r="E60" s="169">
        <f>IF(SUM(E61)&gt;0,SUM(E61),"")</f>
        <v>144000</v>
      </c>
    </row>
    <row r="61" spans="1:5" ht="18" customHeight="1">
      <c r="A61" s="212"/>
      <c r="B61" s="213">
        <v>63003</v>
      </c>
      <c r="C61" s="170" t="s">
        <v>382</v>
      </c>
      <c r="D61" s="171"/>
      <c r="E61" s="172">
        <f>IF(SUM(E62,E66)&gt;0,SUM(E62,E66),"")</f>
        <v>144000</v>
      </c>
    </row>
    <row r="62" spans="1:5" ht="24">
      <c r="A62" s="176"/>
      <c r="B62" s="214"/>
      <c r="C62" s="254" t="s">
        <v>383</v>
      </c>
      <c r="D62" s="375">
        <v>2630</v>
      </c>
      <c r="E62" s="372">
        <f>IF(SUM(E63:E65)&gt;0,SUM(E63:E65),"")</f>
        <v>44000</v>
      </c>
    </row>
    <row r="63" spans="1:5" s="218" customFormat="1" ht="12.75">
      <c r="A63" s="176"/>
      <c r="B63" s="215"/>
      <c r="C63" s="216" t="s">
        <v>384</v>
      </c>
      <c r="D63" s="200"/>
      <c r="E63" s="217">
        <v>38500</v>
      </c>
    </row>
    <row r="64" spans="1:5" s="218" customFormat="1" ht="12.75">
      <c r="A64" s="176"/>
      <c r="B64" s="215"/>
      <c r="C64" s="219" t="s">
        <v>385</v>
      </c>
      <c r="D64" s="200"/>
      <c r="E64" s="220">
        <v>2500</v>
      </c>
    </row>
    <row r="65" spans="1:5" ht="12.75">
      <c r="A65" s="176"/>
      <c r="B65" s="214"/>
      <c r="C65" s="199" t="s">
        <v>386</v>
      </c>
      <c r="D65" s="200"/>
      <c r="E65" s="202">
        <v>3000</v>
      </c>
    </row>
    <row r="66" spans="1:5" ht="24.75" thickBot="1">
      <c r="A66" s="221"/>
      <c r="B66" s="222"/>
      <c r="C66" s="223" t="s">
        <v>387</v>
      </c>
      <c r="D66" s="224">
        <v>6050</v>
      </c>
      <c r="E66" s="193">
        <v>100000</v>
      </c>
    </row>
    <row r="67" spans="1:5" ht="23.25" customHeight="1" thickBot="1">
      <c r="A67" s="187">
        <v>700</v>
      </c>
      <c r="B67" s="182"/>
      <c r="C67" s="167" t="s">
        <v>116</v>
      </c>
      <c r="D67" s="168"/>
      <c r="E67" s="169">
        <f>IF(SUM(E68,E72,E80)&gt;0,SUM(E68,E72,E80),"")</f>
        <v>2510892</v>
      </c>
    </row>
    <row r="68" spans="1:5" ht="22.5" customHeight="1">
      <c r="A68" s="195"/>
      <c r="B68" s="184">
        <v>70004</v>
      </c>
      <c r="C68" s="170" t="s">
        <v>388</v>
      </c>
      <c r="D68" s="171"/>
      <c r="E68" s="172">
        <f>IF(SUM(E69:E71)&gt;0,SUM(E69:E71),"")</f>
        <v>2039300</v>
      </c>
    </row>
    <row r="69" spans="1:5" ht="36" customHeight="1">
      <c r="A69" s="176"/>
      <c r="B69" s="178"/>
      <c r="C69" s="173" t="s">
        <v>564</v>
      </c>
      <c r="D69" s="185">
        <v>6210</v>
      </c>
      <c r="E69" s="186">
        <v>897300</v>
      </c>
    </row>
    <row r="70" spans="1:5" ht="26.25" customHeight="1">
      <c r="A70" s="176"/>
      <c r="B70" s="178"/>
      <c r="C70" s="173" t="s">
        <v>563</v>
      </c>
      <c r="D70" s="185">
        <v>2650</v>
      </c>
      <c r="E70" s="186">
        <v>1062000</v>
      </c>
    </row>
    <row r="71" spans="1:5" ht="24">
      <c r="A71" s="176"/>
      <c r="B71" s="178"/>
      <c r="C71" s="173" t="s">
        <v>389</v>
      </c>
      <c r="D71" s="185">
        <v>2650</v>
      </c>
      <c r="E71" s="186">
        <v>80000</v>
      </c>
    </row>
    <row r="72" spans="1:5" ht="21" customHeight="1">
      <c r="A72" s="195"/>
      <c r="B72" s="196">
        <v>70005</v>
      </c>
      <c r="C72" s="197" t="s">
        <v>117</v>
      </c>
      <c r="D72" s="198"/>
      <c r="E72" s="177">
        <f>IF(SUM(E73,E77:E79)&gt;0,SUM(E73,E77:E79),"")</f>
        <v>455100</v>
      </c>
    </row>
    <row r="73" spans="1:5" s="105" customFormat="1" ht="12.75">
      <c r="A73" s="205"/>
      <c r="B73" s="206"/>
      <c r="C73" s="254" t="s">
        <v>390</v>
      </c>
      <c r="D73" s="375">
        <v>4300</v>
      </c>
      <c r="E73" s="285">
        <f>IF(SUM(E74:E76)&gt;0,SUM(E74:E76),"")</f>
        <v>440000</v>
      </c>
    </row>
    <row r="74" spans="1:5" ht="12.75">
      <c r="A74" s="176"/>
      <c r="B74" s="178"/>
      <c r="C74" s="188" t="s">
        <v>391</v>
      </c>
      <c r="D74" s="200"/>
      <c r="E74" s="190">
        <v>160000</v>
      </c>
    </row>
    <row r="75" spans="1:5" ht="12.75">
      <c r="A75" s="176"/>
      <c r="B75" s="178"/>
      <c r="C75" s="199" t="s">
        <v>392</v>
      </c>
      <c r="D75" s="200"/>
      <c r="E75" s="202">
        <v>80000</v>
      </c>
    </row>
    <row r="76" spans="1:5" ht="12.75">
      <c r="A76" s="176"/>
      <c r="B76" s="178"/>
      <c r="C76" s="191" t="s">
        <v>393</v>
      </c>
      <c r="D76" s="192"/>
      <c r="E76" s="193">
        <v>200000</v>
      </c>
    </row>
    <row r="77" spans="1:5" ht="13.5" customHeight="1">
      <c r="A77" s="176"/>
      <c r="B77" s="178"/>
      <c r="C77" s="173" t="s">
        <v>312</v>
      </c>
      <c r="D77" s="185">
        <v>4210</v>
      </c>
      <c r="E77" s="186">
        <v>100</v>
      </c>
    </row>
    <row r="78" spans="1:5" ht="14.25" customHeight="1">
      <c r="A78" s="176"/>
      <c r="B78" s="178"/>
      <c r="C78" s="173" t="s">
        <v>394</v>
      </c>
      <c r="D78" s="185">
        <v>4430</v>
      </c>
      <c r="E78" s="186">
        <v>2000</v>
      </c>
    </row>
    <row r="79" spans="1:5" ht="24">
      <c r="A79" s="176"/>
      <c r="B79" s="178"/>
      <c r="C79" s="173" t="s">
        <v>395</v>
      </c>
      <c r="D79" s="185">
        <v>4510</v>
      </c>
      <c r="E79" s="186">
        <v>13000</v>
      </c>
    </row>
    <row r="80" spans="1:5" ht="21.75" customHeight="1">
      <c r="A80" s="195"/>
      <c r="B80" s="196">
        <v>70095</v>
      </c>
      <c r="C80" s="197" t="s">
        <v>94</v>
      </c>
      <c r="D80" s="198"/>
      <c r="E80" s="177">
        <f>IF(SUM(E81,E82,E84:E84)&gt;0,SUM(E81,E82,E84:E84),"")</f>
        <v>16492</v>
      </c>
    </row>
    <row r="81" spans="1:5" ht="12.75">
      <c r="A81" s="176"/>
      <c r="B81" s="178"/>
      <c r="C81" s="173" t="s">
        <v>396</v>
      </c>
      <c r="D81" s="185">
        <v>4300</v>
      </c>
      <c r="E81" s="186"/>
    </row>
    <row r="82" spans="1:5" s="105" customFormat="1" ht="12.75">
      <c r="A82" s="205"/>
      <c r="B82" s="206"/>
      <c r="C82" s="254" t="s">
        <v>345</v>
      </c>
      <c r="D82" s="375">
        <v>6050</v>
      </c>
      <c r="E82" s="285">
        <f>IF(SUM(E83:E83)&gt;0,SUM(E83:E83),"")</f>
      </c>
    </row>
    <row r="83" spans="1:5" ht="11.25" customHeight="1">
      <c r="A83" s="176"/>
      <c r="B83" s="178"/>
      <c r="C83" s="188"/>
      <c r="D83" s="200"/>
      <c r="E83" s="186"/>
    </row>
    <row r="84" spans="1:5" ht="27" customHeight="1" thickBot="1">
      <c r="A84" s="176"/>
      <c r="B84" s="178"/>
      <c r="C84" s="173" t="s">
        <v>380</v>
      </c>
      <c r="D84" s="185">
        <v>8070</v>
      </c>
      <c r="E84" s="186">
        <v>16492</v>
      </c>
    </row>
    <row r="85" spans="1:5" ht="21.75" customHeight="1" thickBot="1">
      <c r="A85" s="187">
        <v>710</v>
      </c>
      <c r="B85" s="182"/>
      <c r="C85" s="167" t="s">
        <v>135</v>
      </c>
      <c r="D85" s="168"/>
      <c r="E85" s="169">
        <f>IF(SUM(E86,E91,E93,E96,E107)&gt;0,SUM(E86,E91,E93,E96,E107),"")</f>
        <v>768000</v>
      </c>
    </row>
    <row r="86" spans="1:5" ht="17.25" customHeight="1">
      <c r="A86" s="195"/>
      <c r="B86" s="184">
        <v>71004</v>
      </c>
      <c r="C86" s="170" t="s">
        <v>399</v>
      </c>
      <c r="D86" s="171"/>
      <c r="E86" s="172">
        <f>IF(SUM(E87:E90)&gt;0,SUM(E87:E90),"")</f>
        <v>255000</v>
      </c>
    </row>
    <row r="87" spans="1:5" ht="12.75">
      <c r="A87" s="176"/>
      <c r="B87" s="178"/>
      <c r="C87" s="173" t="s">
        <v>315</v>
      </c>
      <c r="D87" s="185">
        <v>4300</v>
      </c>
      <c r="E87" s="186">
        <v>225000</v>
      </c>
    </row>
    <row r="88" spans="1:5" ht="12.75">
      <c r="A88" s="176"/>
      <c r="B88" s="178"/>
      <c r="C88" s="173" t="s">
        <v>400</v>
      </c>
      <c r="D88" s="185">
        <v>3030</v>
      </c>
      <c r="E88" s="186">
        <v>25000</v>
      </c>
    </row>
    <row r="89" spans="1:5" ht="12.75">
      <c r="A89" s="176"/>
      <c r="B89" s="178"/>
      <c r="C89" s="173" t="s">
        <v>311</v>
      </c>
      <c r="D89" s="185">
        <v>4110</v>
      </c>
      <c r="E89" s="186">
        <v>4500</v>
      </c>
    </row>
    <row r="90" spans="1:5" ht="12.75">
      <c r="A90" s="176"/>
      <c r="B90" s="203"/>
      <c r="C90" s="173" t="s">
        <v>401</v>
      </c>
      <c r="D90" s="185">
        <v>4120</v>
      </c>
      <c r="E90" s="186">
        <v>500</v>
      </c>
    </row>
    <row r="91" spans="1:5" ht="18" customHeight="1">
      <c r="A91" s="195"/>
      <c r="B91" s="184">
        <v>71013</v>
      </c>
      <c r="C91" s="170" t="s">
        <v>136</v>
      </c>
      <c r="D91" s="171"/>
      <c r="E91" s="172">
        <f>IF(SUM(E92:E92)&gt;0,SUM(E92:E92),"")</f>
        <v>40000</v>
      </c>
    </row>
    <row r="92" spans="1:5" ht="12.75">
      <c r="A92" s="176"/>
      <c r="B92" s="178"/>
      <c r="C92" s="173" t="s">
        <v>315</v>
      </c>
      <c r="D92" s="185">
        <v>4300</v>
      </c>
      <c r="E92" s="186">
        <v>40000</v>
      </c>
    </row>
    <row r="93" spans="1:5" ht="18" customHeight="1">
      <c r="A93" s="195"/>
      <c r="B93" s="196">
        <v>71014</v>
      </c>
      <c r="C93" s="197" t="s">
        <v>138</v>
      </c>
      <c r="D93" s="198"/>
      <c r="E93" s="177">
        <f>IF(SUM(E94:E95)&gt;0,SUM(E94:E95),"")</f>
        <v>200000</v>
      </c>
    </row>
    <row r="94" spans="1:5" ht="12.75">
      <c r="A94" s="176"/>
      <c r="B94" s="178"/>
      <c r="C94" s="173" t="s">
        <v>402</v>
      </c>
      <c r="D94" s="185">
        <v>4300</v>
      </c>
      <c r="E94" s="186">
        <v>10000</v>
      </c>
    </row>
    <row r="95" spans="1:5" ht="12.75">
      <c r="A95" s="176"/>
      <c r="B95" s="178"/>
      <c r="C95" s="173" t="s">
        <v>403</v>
      </c>
      <c r="D95" s="185">
        <v>4300</v>
      </c>
      <c r="E95" s="186">
        <v>190000</v>
      </c>
    </row>
    <row r="96" spans="1:5" ht="18" customHeight="1">
      <c r="A96" s="195"/>
      <c r="B96" s="196">
        <v>71015</v>
      </c>
      <c r="C96" s="197" t="s">
        <v>144</v>
      </c>
      <c r="D96" s="198"/>
      <c r="E96" s="177">
        <f>IF(SUM(E97:E106)&gt;0,SUM(E97:E106),"")</f>
        <v>113000</v>
      </c>
    </row>
    <row r="97" spans="1:5" ht="12.75">
      <c r="A97" s="176"/>
      <c r="B97" s="178"/>
      <c r="C97" s="173" t="s">
        <v>309</v>
      </c>
      <c r="D97" s="185">
        <v>4010</v>
      </c>
      <c r="E97" s="186">
        <v>36000</v>
      </c>
    </row>
    <row r="98" spans="1:5" ht="12.75">
      <c r="A98" s="176"/>
      <c r="B98" s="178"/>
      <c r="C98" s="173" t="s">
        <v>404</v>
      </c>
      <c r="D98" s="185">
        <v>4020</v>
      </c>
      <c r="E98" s="186">
        <v>26400</v>
      </c>
    </row>
    <row r="99" spans="1:5" ht="12.75">
      <c r="A99" s="176"/>
      <c r="B99" s="178"/>
      <c r="C99" s="173" t="s">
        <v>405</v>
      </c>
      <c r="D99" s="185">
        <v>4040</v>
      </c>
      <c r="E99" s="186">
        <v>4700</v>
      </c>
    </row>
    <row r="100" spans="1:5" ht="12.75">
      <c r="A100" s="176"/>
      <c r="B100" s="178"/>
      <c r="C100" s="173" t="s">
        <v>311</v>
      </c>
      <c r="D100" s="185">
        <v>4110</v>
      </c>
      <c r="E100" s="186">
        <v>12205</v>
      </c>
    </row>
    <row r="101" spans="1:5" ht="12.75">
      <c r="A101" s="176"/>
      <c r="B101" s="178"/>
      <c r="C101" s="173" t="s">
        <v>401</v>
      </c>
      <c r="D101" s="185">
        <v>4120</v>
      </c>
      <c r="E101" s="186">
        <v>1643</v>
      </c>
    </row>
    <row r="102" spans="1:5" ht="12.75">
      <c r="A102" s="176"/>
      <c r="B102" s="178"/>
      <c r="C102" s="173" t="s">
        <v>312</v>
      </c>
      <c r="D102" s="185">
        <v>4210</v>
      </c>
      <c r="E102" s="186">
        <v>152</v>
      </c>
    </row>
    <row r="103" spans="1:5" ht="12.75">
      <c r="A103" s="176"/>
      <c r="B103" s="178"/>
      <c r="C103" s="173" t="s">
        <v>315</v>
      </c>
      <c r="D103" s="185">
        <v>4300</v>
      </c>
      <c r="E103" s="186">
        <v>200</v>
      </c>
    </row>
    <row r="104" spans="1:5" ht="12.75">
      <c r="A104" s="176"/>
      <c r="B104" s="178"/>
      <c r="C104" s="173" t="s">
        <v>316</v>
      </c>
      <c r="D104" s="185">
        <v>4410</v>
      </c>
      <c r="E104" s="186">
        <v>300</v>
      </c>
    </row>
    <row r="105" spans="1:5" ht="12.75">
      <c r="A105" s="176"/>
      <c r="B105" s="178"/>
      <c r="C105" s="173" t="s">
        <v>317</v>
      </c>
      <c r="D105" s="185">
        <v>4440</v>
      </c>
      <c r="E105" s="186">
        <v>1400</v>
      </c>
    </row>
    <row r="106" spans="1:5" ht="12.75">
      <c r="A106" s="176"/>
      <c r="B106" s="203"/>
      <c r="C106" s="173" t="s">
        <v>407</v>
      </c>
      <c r="D106" s="185">
        <v>6060</v>
      </c>
      <c r="E106" s="186">
        <v>30000</v>
      </c>
    </row>
    <row r="107" spans="1:5" ht="12.75">
      <c r="A107" s="176"/>
      <c r="B107" s="265" t="s">
        <v>571</v>
      </c>
      <c r="C107" s="290" t="s">
        <v>94</v>
      </c>
      <c r="D107" s="291"/>
      <c r="E107" s="177">
        <f>IF(SUM(E108:E108)&gt;0,SUM(E108:E108),"")</f>
        <v>160000</v>
      </c>
    </row>
    <row r="108" spans="1:5" ht="24.75" thickBot="1">
      <c r="A108" s="176"/>
      <c r="B108" s="178"/>
      <c r="C108" s="173" t="s">
        <v>572</v>
      </c>
      <c r="D108" s="185">
        <v>2580</v>
      </c>
      <c r="E108" s="186">
        <v>160000</v>
      </c>
    </row>
    <row r="109" spans="1:5" ht="21" customHeight="1" thickBot="1">
      <c r="A109" s="187">
        <v>750</v>
      </c>
      <c r="B109" s="182"/>
      <c r="C109" s="167" t="s">
        <v>147</v>
      </c>
      <c r="D109" s="168"/>
      <c r="E109" s="169">
        <f>IF(SUM(E110,E121,E130,E135,E151,E157)&gt;0,SUM(E110,E121,E130,E135,E151,E157),"")</f>
        <v>10832703</v>
      </c>
    </row>
    <row r="110" spans="1:5" s="60" customFormat="1" ht="18" customHeight="1">
      <c r="A110" s="183"/>
      <c r="B110" s="184">
        <v>75011</v>
      </c>
      <c r="C110" s="170" t="s">
        <v>148</v>
      </c>
      <c r="D110" s="171"/>
      <c r="E110" s="172">
        <f>IF(SUM(E111:E120)&gt;0,SUM(E111:E120),"")</f>
        <v>746519</v>
      </c>
    </row>
    <row r="111" spans="1:5" ht="12.75">
      <c r="A111" s="176"/>
      <c r="B111" s="178"/>
      <c r="C111" s="173" t="s">
        <v>408</v>
      </c>
      <c r="D111" s="185">
        <v>3020</v>
      </c>
      <c r="E111" s="186">
        <v>5100</v>
      </c>
    </row>
    <row r="112" spans="1:5" ht="12.75">
      <c r="A112" s="176"/>
      <c r="B112" s="178"/>
      <c r="C112" s="173" t="s">
        <v>309</v>
      </c>
      <c r="D112" s="185">
        <v>4010</v>
      </c>
      <c r="E112" s="186">
        <v>535594</v>
      </c>
    </row>
    <row r="113" spans="1:5" ht="12.75">
      <c r="A113" s="176"/>
      <c r="B113" s="178"/>
      <c r="C113" s="173" t="s">
        <v>405</v>
      </c>
      <c r="D113" s="185">
        <v>4040</v>
      </c>
      <c r="E113" s="186">
        <v>43154</v>
      </c>
    </row>
    <row r="114" spans="1:5" ht="12.75">
      <c r="A114" s="176"/>
      <c r="B114" s="178"/>
      <c r="C114" s="173" t="s">
        <v>311</v>
      </c>
      <c r="D114" s="185">
        <v>4110</v>
      </c>
      <c r="E114" s="186">
        <v>99718</v>
      </c>
    </row>
    <row r="115" spans="1:5" ht="12.75">
      <c r="A115" s="176"/>
      <c r="B115" s="178"/>
      <c r="C115" s="173" t="s">
        <v>401</v>
      </c>
      <c r="D115" s="185">
        <v>4120</v>
      </c>
      <c r="E115" s="186">
        <v>14179</v>
      </c>
    </row>
    <row r="116" spans="1:5" ht="12.75">
      <c r="A116" s="176"/>
      <c r="B116" s="178"/>
      <c r="C116" s="173" t="s">
        <v>409</v>
      </c>
      <c r="D116" s="185">
        <v>4210</v>
      </c>
      <c r="E116" s="186">
        <v>18250</v>
      </c>
    </row>
    <row r="117" spans="1:5" ht="12.75">
      <c r="A117" s="176"/>
      <c r="B117" s="178"/>
      <c r="C117" s="173" t="s">
        <v>315</v>
      </c>
      <c r="D117" s="185">
        <v>4300</v>
      </c>
      <c r="E117" s="186">
        <v>15100</v>
      </c>
    </row>
    <row r="118" spans="1:5" ht="12.75">
      <c r="A118" s="176"/>
      <c r="B118" s="178"/>
      <c r="C118" s="173" t="s">
        <v>316</v>
      </c>
      <c r="D118" s="185">
        <v>4410</v>
      </c>
      <c r="E118" s="186">
        <v>1500</v>
      </c>
    </row>
    <row r="119" spans="1:5" ht="12.75">
      <c r="A119" s="176"/>
      <c r="B119" s="178"/>
      <c r="C119" s="173" t="s">
        <v>317</v>
      </c>
      <c r="D119" s="185">
        <v>4440</v>
      </c>
      <c r="E119" s="186">
        <v>10824</v>
      </c>
    </row>
    <row r="120" spans="1:5" ht="12.75">
      <c r="A120" s="176"/>
      <c r="B120" s="203"/>
      <c r="C120" s="173" t="s">
        <v>410</v>
      </c>
      <c r="D120" s="185">
        <v>4530</v>
      </c>
      <c r="E120" s="186">
        <v>3100</v>
      </c>
    </row>
    <row r="121" spans="1:5" s="60" customFormat="1" ht="18" customHeight="1">
      <c r="A121" s="183"/>
      <c r="B121" s="184">
        <v>75020</v>
      </c>
      <c r="C121" s="170" t="s">
        <v>151</v>
      </c>
      <c r="D121" s="171"/>
      <c r="E121" s="172">
        <f>IF(SUM(E122:E129)&gt;0,SUM(E122:E129),"")</f>
        <v>1491327</v>
      </c>
    </row>
    <row r="122" spans="1:5" ht="12.75">
      <c r="A122" s="176"/>
      <c r="B122" s="178"/>
      <c r="C122" s="173" t="s">
        <v>309</v>
      </c>
      <c r="D122" s="185">
        <v>4010</v>
      </c>
      <c r="E122" s="186">
        <v>747427</v>
      </c>
    </row>
    <row r="123" spans="1:5" ht="12.75">
      <c r="A123" s="176"/>
      <c r="B123" s="178"/>
      <c r="C123" s="173" t="s">
        <v>405</v>
      </c>
      <c r="D123" s="185">
        <v>4040</v>
      </c>
      <c r="E123" s="186">
        <v>58440</v>
      </c>
    </row>
    <row r="124" spans="1:5" ht="12.75">
      <c r="A124" s="176"/>
      <c r="B124" s="178"/>
      <c r="C124" s="173" t="s">
        <v>311</v>
      </c>
      <c r="D124" s="185">
        <v>4110</v>
      </c>
      <c r="E124" s="186">
        <v>138851</v>
      </c>
    </row>
    <row r="125" spans="1:5" ht="12.75">
      <c r="A125" s="176"/>
      <c r="B125" s="178"/>
      <c r="C125" s="173" t="s">
        <v>401</v>
      </c>
      <c r="D125" s="185">
        <v>4120</v>
      </c>
      <c r="E125" s="186">
        <v>19744</v>
      </c>
    </row>
    <row r="126" spans="1:5" ht="12.75">
      <c r="A126" s="176"/>
      <c r="B126" s="178"/>
      <c r="C126" s="173" t="s">
        <v>409</v>
      </c>
      <c r="D126" s="185">
        <v>4210</v>
      </c>
      <c r="E126" s="186">
        <v>35500</v>
      </c>
    </row>
    <row r="127" spans="1:5" ht="12.75">
      <c r="A127" s="176"/>
      <c r="B127" s="178"/>
      <c r="C127" s="173" t="s">
        <v>315</v>
      </c>
      <c r="D127" s="185">
        <v>4300</v>
      </c>
      <c r="E127" s="186">
        <v>470250</v>
      </c>
    </row>
    <row r="128" spans="1:5" ht="12.75">
      <c r="A128" s="176"/>
      <c r="B128" s="178"/>
      <c r="C128" s="173" t="s">
        <v>411</v>
      </c>
      <c r="D128" s="185">
        <v>4410</v>
      </c>
      <c r="E128" s="186">
        <v>2850</v>
      </c>
    </row>
    <row r="129" spans="1:5" ht="12.75">
      <c r="A129" s="176"/>
      <c r="B129" s="178"/>
      <c r="C129" s="173" t="s">
        <v>317</v>
      </c>
      <c r="D129" s="185">
        <v>4440</v>
      </c>
      <c r="E129" s="186">
        <v>18265</v>
      </c>
    </row>
    <row r="130" spans="1:5" s="60" customFormat="1" ht="18" customHeight="1">
      <c r="A130" s="183"/>
      <c r="B130" s="196">
        <v>75022</v>
      </c>
      <c r="C130" s="197" t="s">
        <v>413</v>
      </c>
      <c r="D130" s="198"/>
      <c r="E130" s="177">
        <f>IF(SUM(E131:E134)&gt;0,SUM(E131:E134),"")</f>
        <v>317158</v>
      </c>
    </row>
    <row r="131" spans="1:5" ht="12.75">
      <c r="A131" s="176"/>
      <c r="B131" s="178"/>
      <c r="C131" s="173" t="s">
        <v>414</v>
      </c>
      <c r="D131" s="185">
        <v>3030</v>
      </c>
      <c r="E131" s="186">
        <v>303050</v>
      </c>
    </row>
    <row r="132" spans="1:5" ht="12.75">
      <c r="A132" s="176"/>
      <c r="B132" s="178"/>
      <c r="C132" s="173" t="s">
        <v>409</v>
      </c>
      <c r="D132" s="185">
        <v>4210</v>
      </c>
      <c r="E132" s="186">
        <v>3135</v>
      </c>
    </row>
    <row r="133" spans="1:5" ht="12.75">
      <c r="A133" s="176"/>
      <c r="B133" s="178"/>
      <c r="C133" s="173" t="s">
        <v>315</v>
      </c>
      <c r="D133" s="185">
        <v>4300</v>
      </c>
      <c r="E133" s="186">
        <v>7838</v>
      </c>
    </row>
    <row r="134" spans="1:5" ht="12.75">
      <c r="A134" s="176"/>
      <c r="B134" s="178"/>
      <c r="C134" s="173" t="s">
        <v>411</v>
      </c>
      <c r="D134" s="185">
        <v>4410</v>
      </c>
      <c r="E134" s="186">
        <v>3135</v>
      </c>
    </row>
    <row r="135" spans="1:5" s="60" customFormat="1" ht="18" customHeight="1">
      <c r="A135" s="183"/>
      <c r="B135" s="196">
        <v>75023</v>
      </c>
      <c r="C135" s="197" t="s">
        <v>154</v>
      </c>
      <c r="D135" s="198"/>
      <c r="E135" s="177">
        <f>IF(SUM(E136:E150)&gt;0,SUM(E136:E150),"")</f>
        <v>7997264</v>
      </c>
    </row>
    <row r="136" spans="1:5" ht="12.75">
      <c r="A136" s="176"/>
      <c r="B136" s="178"/>
      <c r="C136" s="173" t="s">
        <v>408</v>
      </c>
      <c r="D136" s="185">
        <v>3020</v>
      </c>
      <c r="E136" s="186">
        <v>3000</v>
      </c>
    </row>
    <row r="137" spans="1:5" ht="12.75">
      <c r="A137" s="176"/>
      <c r="B137" s="178"/>
      <c r="C137" s="173" t="s">
        <v>309</v>
      </c>
      <c r="D137" s="185">
        <v>4010</v>
      </c>
      <c r="E137" s="186">
        <v>4459765</v>
      </c>
    </row>
    <row r="138" spans="1:5" ht="12.75">
      <c r="A138" s="176"/>
      <c r="B138" s="178"/>
      <c r="C138" s="173" t="s">
        <v>405</v>
      </c>
      <c r="D138" s="185">
        <v>4040</v>
      </c>
      <c r="E138" s="186">
        <v>335750</v>
      </c>
    </row>
    <row r="139" spans="1:5" ht="12.75">
      <c r="A139" s="176"/>
      <c r="B139" s="178"/>
      <c r="C139" s="173" t="s">
        <v>311</v>
      </c>
      <c r="D139" s="185">
        <v>4110</v>
      </c>
      <c r="E139" s="186">
        <v>857438</v>
      </c>
    </row>
    <row r="140" spans="1:5" ht="12.75">
      <c r="A140" s="176"/>
      <c r="B140" s="178"/>
      <c r="C140" s="173" t="s">
        <v>401</v>
      </c>
      <c r="D140" s="185">
        <v>4120</v>
      </c>
      <c r="E140" s="186">
        <v>117490</v>
      </c>
    </row>
    <row r="141" spans="1:5" ht="12.75">
      <c r="A141" s="176"/>
      <c r="B141" s="178"/>
      <c r="C141" s="173" t="s">
        <v>312</v>
      </c>
      <c r="D141" s="185">
        <v>4210</v>
      </c>
      <c r="E141" s="186">
        <v>167411</v>
      </c>
    </row>
    <row r="142" spans="1:5" ht="12.75">
      <c r="A142" s="176"/>
      <c r="B142" s="178"/>
      <c r="C142" s="173" t="s">
        <v>313</v>
      </c>
      <c r="D142" s="185">
        <v>4260</v>
      </c>
      <c r="E142" s="186">
        <v>125500</v>
      </c>
    </row>
    <row r="143" spans="1:5" ht="12.75">
      <c r="A143" s="176"/>
      <c r="B143" s="178"/>
      <c r="C143" s="173" t="s">
        <v>315</v>
      </c>
      <c r="D143" s="185">
        <v>4300</v>
      </c>
      <c r="E143" s="186">
        <v>550000</v>
      </c>
    </row>
    <row r="144" spans="1:5" ht="12.75">
      <c r="A144" s="176"/>
      <c r="B144" s="178"/>
      <c r="C144" s="173" t="s">
        <v>411</v>
      </c>
      <c r="D144" s="185">
        <v>4410</v>
      </c>
      <c r="E144" s="186">
        <v>33250</v>
      </c>
    </row>
    <row r="145" spans="1:5" ht="12.75">
      <c r="A145" s="176"/>
      <c r="B145" s="178"/>
      <c r="C145" s="173" t="s">
        <v>406</v>
      </c>
      <c r="D145" s="185">
        <v>4430</v>
      </c>
      <c r="E145" s="186">
        <v>18500</v>
      </c>
    </row>
    <row r="146" spans="1:5" ht="12.75">
      <c r="A146" s="176"/>
      <c r="B146" s="178"/>
      <c r="C146" s="173" t="s">
        <v>317</v>
      </c>
      <c r="D146" s="185">
        <v>4440</v>
      </c>
      <c r="E146" s="186">
        <v>96060</v>
      </c>
    </row>
    <row r="147" spans="1:5" ht="12.75">
      <c r="A147" s="176"/>
      <c r="B147" s="178"/>
      <c r="C147" s="173" t="s">
        <v>410</v>
      </c>
      <c r="D147" s="185">
        <v>4530</v>
      </c>
      <c r="E147" s="186">
        <v>3100</v>
      </c>
    </row>
    <row r="148" spans="1:5" ht="24">
      <c r="A148" s="176"/>
      <c r="B148" s="178"/>
      <c r="C148" s="173" t="s">
        <v>7</v>
      </c>
      <c r="D148" s="185">
        <v>6060</v>
      </c>
      <c r="E148" s="186">
        <v>210000</v>
      </c>
    </row>
    <row r="149" spans="1:5" ht="15.75" customHeight="1">
      <c r="A149" s="176"/>
      <c r="B149" s="178"/>
      <c r="C149" s="173" t="s">
        <v>416</v>
      </c>
      <c r="D149" s="185">
        <v>6050</v>
      </c>
      <c r="E149" s="186">
        <v>1000000</v>
      </c>
    </row>
    <row r="150" spans="1:5" ht="12.75">
      <c r="A150" s="176"/>
      <c r="B150" s="203"/>
      <c r="C150" s="173" t="s">
        <v>314</v>
      </c>
      <c r="D150" s="185">
        <v>4270</v>
      </c>
      <c r="E150" s="186">
        <v>20000</v>
      </c>
    </row>
    <row r="151" spans="1:5" s="60" customFormat="1" ht="18" customHeight="1">
      <c r="A151" s="183"/>
      <c r="B151" s="184">
        <v>75045</v>
      </c>
      <c r="C151" s="170" t="s">
        <v>155</v>
      </c>
      <c r="D151" s="171"/>
      <c r="E151" s="172">
        <f>IF(SUM(E152:E156)&gt;0,SUM(E152:E156),"")</f>
        <v>23000</v>
      </c>
    </row>
    <row r="152" spans="1:5" ht="12.75">
      <c r="A152" s="176"/>
      <c r="B152" s="178"/>
      <c r="C152" s="173" t="s">
        <v>414</v>
      </c>
      <c r="D152" s="185">
        <v>3030</v>
      </c>
      <c r="E152" s="186">
        <v>10700</v>
      </c>
    </row>
    <row r="153" spans="1:5" ht="12.75">
      <c r="A153" s="176"/>
      <c r="B153" s="178"/>
      <c r="C153" s="173" t="s">
        <v>312</v>
      </c>
      <c r="D153" s="185">
        <v>4210</v>
      </c>
      <c r="E153" s="186">
        <v>2700</v>
      </c>
    </row>
    <row r="154" spans="1:5" ht="12.75">
      <c r="A154" s="176"/>
      <c r="B154" s="178"/>
      <c r="C154" s="173" t="s">
        <v>315</v>
      </c>
      <c r="D154" s="185">
        <v>4300</v>
      </c>
      <c r="E154" s="186">
        <v>9000</v>
      </c>
    </row>
    <row r="155" spans="1:5" ht="12.75">
      <c r="A155" s="176"/>
      <c r="B155" s="178"/>
      <c r="C155" s="173" t="s">
        <v>311</v>
      </c>
      <c r="D155" s="185">
        <v>4110</v>
      </c>
      <c r="E155" s="186">
        <v>500</v>
      </c>
    </row>
    <row r="156" spans="1:5" ht="12.75">
      <c r="A156" s="176"/>
      <c r="B156" s="178"/>
      <c r="C156" s="173" t="s">
        <v>401</v>
      </c>
      <c r="D156" s="185">
        <v>4120</v>
      </c>
      <c r="E156" s="186">
        <v>100</v>
      </c>
    </row>
    <row r="157" spans="1:5" s="60" customFormat="1" ht="18" customHeight="1">
      <c r="A157" s="183"/>
      <c r="B157" s="196">
        <v>75095</v>
      </c>
      <c r="C157" s="197" t="s">
        <v>94</v>
      </c>
      <c r="D157" s="198"/>
      <c r="E157" s="177">
        <f>IF(SUM(E158:E160,E164:E164,E169:E169)&gt;0,SUM(E158:E160,E164:E164,E169:E169),"")</f>
        <v>257435</v>
      </c>
    </row>
    <row r="158" spans="1:5" s="105" customFormat="1" ht="12" customHeight="1">
      <c r="A158" s="195"/>
      <c r="B158" s="402"/>
      <c r="C158" s="403" t="s">
        <v>566</v>
      </c>
      <c r="D158" s="284">
        <v>3020</v>
      </c>
      <c r="E158" s="366">
        <v>1000</v>
      </c>
    </row>
    <row r="159" spans="1:5" ht="12.75">
      <c r="A159" s="176"/>
      <c r="B159" s="178"/>
      <c r="C159" s="173" t="s">
        <v>418</v>
      </c>
      <c r="D159" s="185">
        <v>4210</v>
      </c>
      <c r="E159" s="186">
        <v>8000</v>
      </c>
    </row>
    <row r="160" spans="1:5" s="105" customFormat="1" ht="12.75">
      <c r="A160" s="176"/>
      <c r="B160" s="178"/>
      <c r="C160" s="254" t="s">
        <v>315</v>
      </c>
      <c r="D160" s="375">
        <v>4300</v>
      </c>
      <c r="E160" s="285">
        <f>IF(SUM(E161:E163)&gt;0,SUM(E161:E163),"")</f>
        <v>210320</v>
      </c>
    </row>
    <row r="161" spans="1:5" ht="12.75">
      <c r="A161" s="176"/>
      <c r="B161" s="178"/>
      <c r="C161" s="188" t="s">
        <v>419</v>
      </c>
      <c r="D161" s="200"/>
      <c r="E161" s="186">
        <v>30000</v>
      </c>
    </row>
    <row r="162" spans="1:5" ht="12.75">
      <c r="A162" s="176"/>
      <c r="B162" s="178"/>
      <c r="C162" s="199" t="s">
        <v>420</v>
      </c>
      <c r="D162" s="200"/>
      <c r="E162" s="186">
        <v>6820</v>
      </c>
    </row>
    <row r="163" spans="1:5" ht="12.75">
      <c r="A163" s="176"/>
      <c r="B163" s="178"/>
      <c r="C163" s="199" t="s">
        <v>421</v>
      </c>
      <c r="D163" s="200"/>
      <c r="E163" s="186">
        <v>173500</v>
      </c>
    </row>
    <row r="164" spans="1:5" s="105" customFormat="1" ht="16.5" customHeight="1">
      <c r="A164" s="205"/>
      <c r="B164" s="206"/>
      <c r="C164" s="254" t="s">
        <v>406</v>
      </c>
      <c r="D164" s="375">
        <v>4430</v>
      </c>
      <c r="E164" s="285">
        <f>IF(SUM(E165:E168)&gt;0,SUM(E165:E168),"")</f>
        <v>17500</v>
      </c>
    </row>
    <row r="165" spans="1:5" ht="12.75">
      <c r="A165" s="176"/>
      <c r="B165" s="178"/>
      <c r="C165" s="188" t="s">
        <v>422</v>
      </c>
      <c r="D165" s="200"/>
      <c r="E165" s="186">
        <v>1500</v>
      </c>
    </row>
    <row r="166" spans="1:5" ht="12.75">
      <c r="A166" s="176"/>
      <c r="B166" s="178"/>
      <c r="C166" s="199" t="s">
        <v>423</v>
      </c>
      <c r="D166" s="200"/>
      <c r="E166" s="186">
        <v>12000</v>
      </c>
    </row>
    <row r="167" spans="1:5" ht="12.75">
      <c r="A167" s="176"/>
      <c r="B167" s="178"/>
      <c r="C167" s="199" t="s">
        <v>424</v>
      </c>
      <c r="D167" s="200"/>
      <c r="E167" s="186">
        <v>2000</v>
      </c>
    </row>
    <row r="168" spans="1:5" ht="12.75">
      <c r="A168" s="176"/>
      <c r="B168" s="178"/>
      <c r="C168" s="199" t="s">
        <v>425</v>
      </c>
      <c r="D168" s="200"/>
      <c r="E168" s="186">
        <v>2000</v>
      </c>
    </row>
    <row r="169" spans="1:5" ht="27" customHeight="1" thickBot="1">
      <c r="A169" s="176"/>
      <c r="B169" s="178"/>
      <c r="C169" s="173" t="s">
        <v>427</v>
      </c>
      <c r="D169" s="185">
        <v>8070</v>
      </c>
      <c r="E169" s="186">
        <v>20615</v>
      </c>
    </row>
    <row r="170" spans="1:5" s="61" customFormat="1" ht="29.25" customHeight="1" thickBot="1">
      <c r="A170" s="187">
        <v>751</v>
      </c>
      <c r="B170" s="182"/>
      <c r="C170" s="167" t="s">
        <v>428</v>
      </c>
      <c r="D170" s="168"/>
      <c r="E170" s="169">
        <f>IF(SUM(E171)&gt;0,SUM(E171),"")</f>
        <v>7869</v>
      </c>
    </row>
    <row r="171" spans="1:5" s="60" customFormat="1" ht="25.5" customHeight="1">
      <c r="A171" s="183"/>
      <c r="B171" s="184">
        <v>75101</v>
      </c>
      <c r="C171" s="170" t="s">
        <v>429</v>
      </c>
      <c r="D171" s="171"/>
      <c r="E171" s="172">
        <f>IF(SUM(E172:E172)&gt;0,SUM(E172:E172),"")</f>
        <v>7869</v>
      </c>
    </row>
    <row r="172" spans="1:5" ht="13.5" thickBot="1">
      <c r="A172" s="176"/>
      <c r="B172" s="178"/>
      <c r="C172" s="173" t="s">
        <v>309</v>
      </c>
      <c r="D172" s="185">
        <v>4010</v>
      </c>
      <c r="E172" s="186">
        <v>7869</v>
      </c>
    </row>
    <row r="173" spans="1:5" s="61" customFormat="1" ht="21.75" customHeight="1" thickBot="1">
      <c r="A173" s="187">
        <v>754</v>
      </c>
      <c r="B173" s="182"/>
      <c r="C173" s="167" t="s">
        <v>161</v>
      </c>
      <c r="D173" s="168"/>
      <c r="E173" s="169">
        <f>IF(SUM(E174,E184,E191)&gt;0,SUM(F174,E174,E184,E191),"")</f>
        <v>219390</v>
      </c>
    </row>
    <row r="174" spans="1:5" s="61" customFormat="1" ht="18" customHeight="1">
      <c r="A174" s="183"/>
      <c r="B174" s="196">
        <v>75414</v>
      </c>
      <c r="C174" s="236" t="s">
        <v>432</v>
      </c>
      <c r="D174" s="198"/>
      <c r="E174" s="177">
        <f>IF(SUM(E175:E183)&gt;0,SUM(E175:E183),"")</f>
        <v>29790</v>
      </c>
    </row>
    <row r="175" spans="1:5" ht="12.75">
      <c r="A175" s="176"/>
      <c r="B175" s="178"/>
      <c r="C175" s="174" t="s">
        <v>414</v>
      </c>
      <c r="D175" s="185">
        <v>3030</v>
      </c>
      <c r="E175" s="230">
        <v>1200</v>
      </c>
    </row>
    <row r="176" spans="1:5" ht="12.75">
      <c r="A176" s="176"/>
      <c r="B176" s="178"/>
      <c r="C176" s="174" t="s">
        <v>433</v>
      </c>
      <c r="D176" s="185">
        <v>4110</v>
      </c>
      <c r="E176" s="230">
        <v>600</v>
      </c>
    </row>
    <row r="177" spans="1:5" ht="12.75">
      <c r="A177" s="176"/>
      <c r="B177" s="178"/>
      <c r="C177" s="174" t="s">
        <v>434</v>
      </c>
      <c r="D177" s="185">
        <v>4120</v>
      </c>
      <c r="E177" s="230">
        <v>40</v>
      </c>
    </row>
    <row r="178" spans="1:5" ht="12.75">
      <c r="A178" s="176"/>
      <c r="B178" s="178"/>
      <c r="C178" s="174" t="s">
        <v>409</v>
      </c>
      <c r="D178" s="185">
        <v>4210</v>
      </c>
      <c r="E178" s="230">
        <v>3700</v>
      </c>
    </row>
    <row r="179" spans="1:5" ht="12.75">
      <c r="A179" s="176"/>
      <c r="B179" s="178"/>
      <c r="C179" s="174" t="s">
        <v>313</v>
      </c>
      <c r="D179" s="185">
        <v>4260</v>
      </c>
      <c r="E179" s="230">
        <v>550</v>
      </c>
    </row>
    <row r="180" spans="1:5" ht="12.75">
      <c r="A180" s="176"/>
      <c r="B180" s="178"/>
      <c r="C180" s="174" t="s">
        <v>435</v>
      </c>
      <c r="D180" s="185">
        <v>4270</v>
      </c>
      <c r="E180" s="230">
        <v>10000</v>
      </c>
    </row>
    <row r="181" spans="1:5" ht="12.75">
      <c r="A181" s="176"/>
      <c r="B181" s="178"/>
      <c r="C181" s="174" t="s">
        <v>315</v>
      </c>
      <c r="D181" s="185">
        <v>4300</v>
      </c>
      <c r="E181" s="230">
        <v>12000</v>
      </c>
    </row>
    <row r="182" spans="1:5" ht="12.75">
      <c r="A182" s="176"/>
      <c r="B182" s="178"/>
      <c r="C182" s="174" t="s">
        <v>410</v>
      </c>
      <c r="D182" s="185">
        <v>4530</v>
      </c>
      <c r="E182" s="230">
        <v>700</v>
      </c>
    </row>
    <row r="183" spans="1:5" ht="12.75">
      <c r="A183" s="176"/>
      <c r="B183" s="178"/>
      <c r="C183" s="174" t="s">
        <v>436</v>
      </c>
      <c r="D183" s="185">
        <v>4410</v>
      </c>
      <c r="E183" s="230">
        <v>1000</v>
      </c>
    </row>
    <row r="184" spans="1:5" s="60" customFormat="1" ht="18" customHeight="1">
      <c r="A184" s="183"/>
      <c r="B184" s="196">
        <v>75416</v>
      </c>
      <c r="C184" s="236" t="s">
        <v>167</v>
      </c>
      <c r="D184" s="198"/>
      <c r="E184" s="177">
        <f>IF(SUM(E185:E190)&gt;0,SUM(E185:E190),"")</f>
        <v>24600</v>
      </c>
    </row>
    <row r="185" spans="1:5" ht="12.75">
      <c r="A185" s="176"/>
      <c r="B185" s="178"/>
      <c r="C185" s="174" t="s">
        <v>408</v>
      </c>
      <c r="D185" s="185">
        <v>3020</v>
      </c>
      <c r="E185" s="230">
        <v>4000</v>
      </c>
    </row>
    <row r="186" spans="1:5" ht="12.75">
      <c r="A186" s="176"/>
      <c r="B186" s="178"/>
      <c r="C186" s="174" t="s">
        <v>409</v>
      </c>
      <c r="D186" s="185">
        <v>4210</v>
      </c>
      <c r="E186" s="230">
        <v>17000</v>
      </c>
    </row>
    <row r="187" spans="1:5" ht="12.75">
      <c r="A187" s="176"/>
      <c r="B187" s="178"/>
      <c r="C187" s="174" t="s">
        <v>314</v>
      </c>
      <c r="D187" s="185">
        <v>4270</v>
      </c>
      <c r="E187" s="230">
        <v>1000</v>
      </c>
    </row>
    <row r="188" spans="1:5" ht="12.75">
      <c r="A188" s="176"/>
      <c r="B188" s="178"/>
      <c r="C188" s="174" t="s">
        <v>437</v>
      </c>
      <c r="D188" s="185">
        <v>4300</v>
      </c>
      <c r="E188" s="230">
        <v>900</v>
      </c>
    </row>
    <row r="189" spans="1:5" ht="12.75">
      <c r="A189" s="176"/>
      <c r="B189" s="178"/>
      <c r="C189" s="174" t="s">
        <v>316</v>
      </c>
      <c r="D189" s="185">
        <v>4410</v>
      </c>
      <c r="E189" s="230">
        <v>200</v>
      </c>
    </row>
    <row r="190" spans="1:5" ht="12.75">
      <c r="A190" s="176"/>
      <c r="B190" s="178"/>
      <c r="C190" s="174" t="s">
        <v>406</v>
      </c>
      <c r="D190" s="185">
        <v>4430</v>
      </c>
      <c r="E190" s="230">
        <v>1500</v>
      </c>
    </row>
    <row r="191" spans="1:5" s="60" customFormat="1" ht="18" customHeight="1">
      <c r="A191" s="183"/>
      <c r="B191" s="196">
        <v>75495</v>
      </c>
      <c r="C191" s="236" t="s">
        <v>94</v>
      </c>
      <c r="D191" s="198"/>
      <c r="E191" s="177">
        <f>IF(SUM(E192:E193)&gt;0,SUM(E192:E193),"")</f>
        <v>165000</v>
      </c>
    </row>
    <row r="192" spans="1:5" ht="12.75">
      <c r="A192" s="176"/>
      <c r="B192" s="178"/>
      <c r="C192" s="174" t="s">
        <v>438</v>
      </c>
      <c r="D192" s="185">
        <v>4300</v>
      </c>
      <c r="E192" s="230">
        <v>115000</v>
      </c>
    </row>
    <row r="193" spans="1:5" ht="13.5" thickBot="1">
      <c r="A193" s="176"/>
      <c r="B193" s="178"/>
      <c r="C193" s="174" t="s">
        <v>439</v>
      </c>
      <c r="D193" s="185">
        <v>6050</v>
      </c>
      <c r="E193" s="230">
        <v>50000</v>
      </c>
    </row>
    <row r="194" spans="1:5" s="61" customFormat="1" ht="22.5" customHeight="1" thickBot="1">
      <c r="A194" s="187">
        <v>758</v>
      </c>
      <c r="B194" s="182"/>
      <c r="C194" s="245" t="s">
        <v>207</v>
      </c>
      <c r="D194" s="168"/>
      <c r="E194" s="169">
        <f>IF(SUM(E195)&gt;0,SUM(E195),"")</f>
        <v>3370325</v>
      </c>
    </row>
    <row r="195" spans="1:5" s="60" customFormat="1" ht="18" customHeight="1">
      <c r="A195" s="183"/>
      <c r="B195" s="184">
        <v>75818</v>
      </c>
      <c r="C195" s="246" t="s">
        <v>440</v>
      </c>
      <c r="D195" s="171"/>
      <c r="E195" s="172">
        <f>IF(SUM(E196:E199)&gt;0,SUM(E196:E199),"")</f>
        <v>3370325</v>
      </c>
    </row>
    <row r="196" spans="1:5" ht="12.75">
      <c r="A196" s="176"/>
      <c r="B196" s="178"/>
      <c r="C196" s="174" t="s">
        <v>440</v>
      </c>
      <c r="D196" s="185">
        <v>4810</v>
      </c>
      <c r="E196" s="230"/>
    </row>
    <row r="197" spans="1:5" ht="12.75">
      <c r="A197" s="176"/>
      <c r="B197" s="178"/>
      <c r="C197" s="174" t="s">
        <v>441</v>
      </c>
      <c r="D197" s="185"/>
      <c r="E197" s="230">
        <v>844247</v>
      </c>
    </row>
    <row r="198" spans="1:5" ht="12.75">
      <c r="A198" s="176"/>
      <c r="B198" s="178"/>
      <c r="C198" s="174" t="s">
        <v>567</v>
      </c>
      <c r="D198" s="185"/>
      <c r="E198" s="230">
        <v>1197005</v>
      </c>
    </row>
    <row r="199" spans="1:5" ht="13.5" thickBot="1">
      <c r="A199" s="221"/>
      <c r="B199" s="242"/>
      <c r="C199" s="174" t="s">
        <v>443</v>
      </c>
      <c r="D199" s="244"/>
      <c r="E199" s="230">
        <v>1329073</v>
      </c>
    </row>
    <row r="200" spans="1:5" s="61" customFormat="1" ht="22.5" customHeight="1" thickBot="1">
      <c r="A200" s="187">
        <v>801</v>
      </c>
      <c r="B200" s="182"/>
      <c r="C200" s="245" t="s">
        <v>220</v>
      </c>
      <c r="D200" s="168"/>
      <c r="E200" s="169">
        <f>IF(SUM(E201,E211,E213,E217,E219,E224,E226,E228,E240,E243,E267,E269,E271,E273)&gt;0,SUM(E201,E211,E213,E219,E217,E224,E226,E228,E240,E243,E267,E269,E271,E273),"")</f>
        <v>58061615</v>
      </c>
    </row>
    <row r="201" spans="1:5" s="60" customFormat="1" ht="18" customHeight="1" thickBot="1">
      <c r="A201" s="183"/>
      <c r="B201" s="184">
        <v>80101</v>
      </c>
      <c r="C201" s="246" t="s">
        <v>221</v>
      </c>
      <c r="D201" s="171"/>
      <c r="E201" s="358">
        <f>IF(SUM(E202:E204)&gt;0,SUM(E202:E204),"")</f>
        <v>15679573</v>
      </c>
    </row>
    <row r="202" spans="1:5" ht="25.5" customHeight="1">
      <c r="A202" s="247"/>
      <c r="B202" s="178"/>
      <c r="C202" s="179" t="s">
        <v>444</v>
      </c>
      <c r="D202" s="185">
        <v>2540</v>
      </c>
      <c r="E202" s="359">
        <v>49254</v>
      </c>
    </row>
    <row r="203" spans="1:5" ht="15.75" customHeight="1">
      <c r="A203" s="247"/>
      <c r="B203" s="178"/>
      <c r="C203" s="248" t="s">
        <v>445</v>
      </c>
      <c r="D203" s="185">
        <v>2650</v>
      </c>
      <c r="E203" s="230">
        <v>15109119</v>
      </c>
    </row>
    <row r="204" spans="1:5" s="251" customFormat="1" ht="35.25" customHeight="1">
      <c r="A204" s="252"/>
      <c r="B204" s="253"/>
      <c r="C204" s="254" t="s">
        <v>449</v>
      </c>
      <c r="D204" s="255">
        <v>6210</v>
      </c>
      <c r="E204" s="256">
        <f>IF(SUM(E205:E210)&gt;0,SUM(E205:E210),"")</f>
        <v>521200</v>
      </c>
    </row>
    <row r="205" spans="1:5" s="251" customFormat="1" ht="16.5" customHeight="1">
      <c r="A205" s="249"/>
      <c r="B205" s="240"/>
      <c r="C205" s="194" t="s">
        <v>450</v>
      </c>
      <c r="D205" s="250"/>
      <c r="E205" s="230">
        <v>177000</v>
      </c>
    </row>
    <row r="206" spans="1:5" s="251" customFormat="1" ht="16.5" customHeight="1">
      <c r="A206" s="249"/>
      <c r="B206" s="240"/>
      <c r="C206" s="194" t="s">
        <v>451</v>
      </c>
      <c r="D206" s="250"/>
      <c r="E206" s="230">
        <v>33800</v>
      </c>
    </row>
    <row r="207" spans="1:5" s="251" customFormat="1" ht="16.5" customHeight="1">
      <c r="A207" s="249"/>
      <c r="B207" s="240"/>
      <c r="C207" s="194" t="s">
        <v>452</v>
      </c>
      <c r="D207" s="250"/>
      <c r="E207" s="230">
        <v>130000</v>
      </c>
    </row>
    <row r="208" spans="1:5" s="251" customFormat="1" ht="16.5" customHeight="1">
      <c r="A208" s="249"/>
      <c r="B208" s="240"/>
      <c r="C208" s="194" t="s">
        <v>453</v>
      </c>
      <c r="D208" s="250"/>
      <c r="E208" s="230">
        <v>27900</v>
      </c>
    </row>
    <row r="209" spans="1:5" s="251" customFormat="1" ht="16.5" customHeight="1">
      <c r="A209" s="249"/>
      <c r="B209" s="240"/>
      <c r="C209" s="194" t="s">
        <v>454</v>
      </c>
      <c r="D209" s="250"/>
      <c r="E209" s="230">
        <v>68000</v>
      </c>
    </row>
    <row r="210" spans="1:5" s="251" customFormat="1" ht="16.5" customHeight="1">
      <c r="A210" s="249"/>
      <c r="B210" s="240"/>
      <c r="C210" s="194" t="s">
        <v>455</v>
      </c>
      <c r="D210" s="250"/>
      <c r="E210" s="230">
        <v>84500</v>
      </c>
    </row>
    <row r="211" spans="1:5" s="60" customFormat="1" ht="18" customHeight="1">
      <c r="A211" s="183"/>
      <c r="B211" s="196">
        <v>80102</v>
      </c>
      <c r="C211" s="236" t="s">
        <v>222</v>
      </c>
      <c r="D211" s="198"/>
      <c r="E211" s="177">
        <f>IF(SUM(E212:E212)&gt;0,SUM(E212:E212),"")</f>
        <v>541930</v>
      </c>
    </row>
    <row r="212" spans="1:5" s="251" customFormat="1" ht="12.75">
      <c r="A212" s="249"/>
      <c r="B212" s="240"/>
      <c r="C212" s="173" t="s">
        <v>456</v>
      </c>
      <c r="D212" s="250">
        <v>2650</v>
      </c>
      <c r="E212" s="230">
        <v>541930</v>
      </c>
    </row>
    <row r="213" spans="1:5" s="60" customFormat="1" ht="18" customHeight="1">
      <c r="A213" s="183"/>
      <c r="B213" s="196">
        <v>80104</v>
      </c>
      <c r="C213" s="236" t="s">
        <v>223</v>
      </c>
      <c r="D213" s="198"/>
      <c r="E213" s="177">
        <f>IF(SUM(E214:E216)&gt;0,SUM(E214:E216),"")</f>
        <v>5250467</v>
      </c>
    </row>
    <row r="214" spans="1:5" ht="24">
      <c r="A214" s="259"/>
      <c r="B214" s="178"/>
      <c r="C214" s="179" t="s">
        <v>444</v>
      </c>
      <c r="D214" s="43">
        <v>2540</v>
      </c>
      <c r="E214" s="260">
        <v>896280</v>
      </c>
    </row>
    <row r="215" spans="1:5" ht="17.25" customHeight="1">
      <c r="A215" s="259"/>
      <c r="B215" s="178"/>
      <c r="C215" s="261" t="s">
        <v>457</v>
      </c>
      <c r="D215" s="262">
        <v>2650</v>
      </c>
      <c r="E215" s="239">
        <v>4272687</v>
      </c>
    </row>
    <row r="216" spans="1:88" ht="36.75" customHeight="1">
      <c r="A216" s="259"/>
      <c r="B216" s="203"/>
      <c r="C216" s="173" t="s">
        <v>458</v>
      </c>
      <c r="D216" s="192">
        <v>6210</v>
      </c>
      <c r="E216" s="239">
        <v>81500</v>
      </c>
      <c r="F216" s="263"/>
      <c r="G216" s="263"/>
      <c r="H216" s="263"/>
      <c r="I216" s="263"/>
      <c r="J216" s="263"/>
      <c r="K216" s="263"/>
      <c r="L216" s="263"/>
      <c r="M216" s="263"/>
      <c r="N216" s="263"/>
      <c r="O216" s="263"/>
      <c r="P216" s="263"/>
      <c r="Q216" s="263"/>
      <c r="R216" s="263"/>
      <c r="S216" s="263"/>
      <c r="T216" s="263"/>
      <c r="U216" s="263"/>
      <c r="V216" s="263"/>
      <c r="W216" s="263"/>
      <c r="X216" s="263"/>
      <c r="Y216" s="263"/>
      <c r="Z216" s="263"/>
      <c r="AA216" s="263"/>
      <c r="AB216" s="263"/>
      <c r="AC216" s="263"/>
      <c r="AD216" s="263"/>
      <c r="AE216" s="263"/>
      <c r="AF216" s="263"/>
      <c r="AG216" s="263"/>
      <c r="AH216" s="263"/>
      <c r="AI216" s="263"/>
      <c r="AJ216" s="263"/>
      <c r="AK216" s="263"/>
      <c r="AL216" s="263"/>
      <c r="AM216" s="263"/>
      <c r="AN216" s="263"/>
      <c r="AO216" s="263"/>
      <c r="AP216" s="263"/>
      <c r="AQ216" s="263"/>
      <c r="AR216" s="263"/>
      <c r="AS216" s="263"/>
      <c r="AT216" s="263"/>
      <c r="AU216" s="263"/>
      <c r="AV216" s="263"/>
      <c r="AW216" s="263"/>
      <c r="AX216" s="263"/>
      <c r="AY216" s="263"/>
      <c r="AZ216" s="263"/>
      <c r="BA216" s="263"/>
      <c r="BB216" s="263"/>
      <c r="BC216" s="263"/>
      <c r="BD216" s="263"/>
      <c r="BE216" s="263"/>
      <c r="BF216" s="263"/>
      <c r="BG216" s="263"/>
      <c r="BH216" s="263"/>
      <c r="BI216" s="263"/>
      <c r="BJ216" s="263"/>
      <c r="BK216" s="263"/>
      <c r="BL216" s="263"/>
      <c r="BM216" s="263"/>
      <c r="BN216" s="263"/>
      <c r="BO216" s="263"/>
      <c r="BP216" s="263"/>
      <c r="BQ216" s="263"/>
      <c r="BR216" s="263"/>
      <c r="BS216" s="263"/>
      <c r="BT216" s="263"/>
      <c r="BU216" s="263"/>
      <c r="BV216" s="263"/>
      <c r="BW216" s="263"/>
      <c r="BX216" s="263"/>
      <c r="BY216" s="263"/>
      <c r="BZ216" s="263"/>
      <c r="CA216" s="263"/>
      <c r="CB216" s="263"/>
      <c r="CC216" s="263"/>
      <c r="CD216" s="263"/>
      <c r="CE216" s="263"/>
      <c r="CF216" s="263"/>
      <c r="CG216" s="263"/>
      <c r="CH216" s="263"/>
      <c r="CI216" s="263"/>
      <c r="CJ216" s="263"/>
    </row>
    <row r="217" spans="1:88" s="267" customFormat="1" ht="21" customHeight="1">
      <c r="A217" s="264"/>
      <c r="B217" s="265" t="s">
        <v>459</v>
      </c>
      <c r="C217" s="290" t="s">
        <v>460</v>
      </c>
      <c r="D217" s="266"/>
      <c r="E217" s="370">
        <f>IF(SUM(E218:E218)&gt;0,SUM(E218:E218),"")</f>
        <v>137862</v>
      </c>
      <c r="F217" s="263"/>
      <c r="G217" s="263"/>
      <c r="H217" s="263"/>
      <c r="I217" s="263"/>
      <c r="J217" s="263"/>
      <c r="K217" s="263"/>
      <c r="L217" s="263"/>
      <c r="M217" s="263"/>
      <c r="N217" s="263"/>
      <c r="O217" s="263"/>
      <c r="P217" s="263"/>
      <c r="Q217" s="263"/>
      <c r="R217" s="263"/>
      <c r="S217" s="263"/>
      <c r="T217" s="263"/>
      <c r="U217" s="263"/>
      <c r="V217" s="263"/>
      <c r="W217" s="263"/>
      <c r="X217" s="263"/>
      <c r="Y217" s="263"/>
      <c r="Z217" s="263"/>
      <c r="AA217" s="263"/>
      <c r="AB217" s="263"/>
      <c r="AC217" s="263"/>
      <c r="AD217" s="263"/>
      <c r="AE217" s="263"/>
      <c r="AF217" s="263"/>
      <c r="AG217" s="263"/>
      <c r="AH217" s="263"/>
      <c r="AI217" s="263"/>
      <c r="AJ217" s="263"/>
      <c r="AK217" s="263"/>
      <c r="AL217" s="263"/>
      <c r="AM217" s="263"/>
      <c r="AN217" s="263"/>
      <c r="AO217" s="263"/>
      <c r="AP217" s="263"/>
      <c r="AQ217" s="263"/>
      <c r="AR217" s="263"/>
      <c r="AS217" s="263"/>
      <c r="AT217" s="263"/>
      <c r="AU217" s="263"/>
      <c r="AV217" s="263"/>
      <c r="AW217" s="263"/>
      <c r="AX217" s="263"/>
      <c r="AY217" s="263"/>
      <c r="AZ217" s="263"/>
      <c r="BA217" s="263"/>
      <c r="BB217" s="263"/>
      <c r="BC217" s="263"/>
      <c r="BD217" s="263"/>
      <c r="BE217" s="263"/>
      <c r="BF217" s="263"/>
      <c r="BG217" s="263"/>
      <c r="BH217" s="263"/>
      <c r="BI217" s="263"/>
      <c r="BJ217" s="263"/>
      <c r="BK217" s="263"/>
      <c r="BL217" s="263"/>
      <c r="BM217" s="263"/>
      <c r="BN217" s="263"/>
      <c r="BO217" s="263"/>
      <c r="BP217" s="263"/>
      <c r="BQ217" s="263"/>
      <c r="BR217" s="263"/>
      <c r="BS217" s="263"/>
      <c r="BT217" s="263"/>
      <c r="BU217" s="263"/>
      <c r="BV217" s="263"/>
      <c r="BW217" s="263"/>
      <c r="BX217" s="263"/>
      <c r="BY217" s="263"/>
      <c r="BZ217" s="263"/>
      <c r="CA217" s="263"/>
      <c r="CB217" s="263"/>
      <c r="CC217" s="263"/>
      <c r="CD217" s="263"/>
      <c r="CE217" s="263"/>
      <c r="CF217" s="263"/>
      <c r="CG217" s="263"/>
      <c r="CH217" s="263"/>
      <c r="CI217" s="263"/>
      <c r="CJ217" s="263"/>
    </row>
    <row r="218" spans="1:88" ht="39.75" customHeight="1">
      <c r="A218" s="271"/>
      <c r="B218" s="203"/>
      <c r="C218" s="194" t="s">
        <v>461</v>
      </c>
      <c r="D218" s="192">
        <v>2590</v>
      </c>
      <c r="E218" s="239">
        <v>137862</v>
      </c>
      <c r="F218" s="263"/>
      <c r="G218" s="263"/>
      <c r="H218" s="263"/>
      <c r="I218" s="263"/>
      <c r="J218" s="263"/>
      <c r="K218" s="263"/>
      <c r="L218" s="263"/>
      <c r="M218" s="263"/>
      <c r="N218" s="263"/>
      <c r="O218" s="263"/>
      <c r="P218" s="263"/>
      <c r="Q218" s="263"/>
      <c r="R218" s="263"/>
      <c r="S218" s="263"/>
      <c r="T218" s="263"/>
      <c r="U218" s="263"/>
      <c r="V218" s="263"/>
      <c r="W218" s="263"/>
      <c r="X218" s="263"/>
      <c r="Y218" s="263"/>
      <c r="Z218" s="263"/>
      <c r="AA218" s="263"/>
      <c r="AB218" s="263"/>
      <c r="AC218" s="263"/>
      <c r="AD218" s="263"/>
      <c r="AE218" s="263"/>
      <c r="AF218" s="263"/>
      <c r="AG218" s="263"/>
      <c r="AH218" s="263"/>
      <c r="AI218" s="263"/>
      <c r="AJ218" s="263"/>
      <c r="AK218" s="263"/>
      <c r="AL218" s="263"/>
      <c r="AM218" s="263"/>
      <c r="AN218" s="263"/>
      <c r="AO218" s="263"/>
      <c r="AP218" s="263"/>
      <c r="AQ218" s="263"/>
      <c r="AR218" s="263"/>
      <c r="AS218" s="263"/>
      <c r="AT218" s="263"/>
      <c r="AU218" s="263"/>
      <c r="AV218" s="263"/>
      <c r="AW218" s="263"/>
      <c r="AX218" s="263"/>
      <c r="AY218" s="263"/>
      <c r="AZ218" s="263"/>
      <c r="BA218" s="263"/>
      <c r="BB218" s="263"/>
      <c r="BC218" s="263"/>
      <c r="BD218" s="263"/>
      <c r="BE218" s="263"/>
      <c r="BF218" s="263"/>
      <c r="BG218" s="263"/>
      <c r="BH218" s="263"/>
      <c r="BI218" s="263"/>
      <c r="BJ218" s="263"/>
      <c r="BK218" s="263"/>
      <c r="BL218" s="263"/>
      <c r="BM218" s="263"/>
      <c r="BN218" s="263"/>
      <c r="BO218" s="263"/>
      <c r="BP218" s="263"/>
      <c r="BQ218" s="263"/>
      <c r="BR218" s="263"/>
      <c r="BS218" s="263"/>
      <c r="BT218" s="263"/>
      <c r="BU218" s="263"/>
      <c r="BV218" s="263"/>
      <c r="BW218" s="263"/>
      <c r="BX218" s="263"/>
      <c r="BY218" s="263"/>
      <c r="BZ218" s="263"/>
      <c r="CA218" s="263"/>
      <c r="CB218" s="263"/>
      <c r="CC218" s="263"/>
      <c r="CD218" s="263"/>
      <c r="CE218" s="263"/>
      <c r="CF218" s="263"/>
      <c r="CG218" s="263"/>
      <c r="CH218" s="263"/>
      <c r="CI218" s="263"/>
      <c r="CJ218" s="263"/>
    </row>
    <row r="219" spans="1:5" s="60" customFormat="1" ht="18" customHeight="1">
      <c r="A219" s="183"/>
      <c r="B219" s="184">
        <v>80110</v>
      </c>
      <c r="C219" s="246" t="s">
        <v>225</v>
      </c>
      <c r="D219" s="171"/>
      <c r="E219" s="172">
        <f>IF(SUM(E220:E223)&gt;0,SUM(E220:E223),"")</f>
        <v>11810617</v>
      </c>
    </row>
    <row r="220" spans="1:5" ht="24">
      <c r="A220" s="176"/>
      <c r="B220" s="178"/>
      <c r="C220" s="179" t="s">
        <v>444</v>
      </c>
      <c r="D220" s="185">
        <v>2540</v>
      </c>
      <c r="E220" s="230">
        <v>483586</v>
      </c>
    </row>
    <row r="221" spans="1:5" s="251" customFormat="1" ht="12.75">
      <c r="A221" s="249"/>
      <c r="B221" s="240"/>
      <c r="C221" s="174" t="s">
        <v>462</v>
      </c>
      <c r="D221" s="250">
        <v>2650</v>
      </c>
      <c r="E221" s="230">
        <v>9507031</v>
      </c>
    </row>
    <row r="222" spans="1:5" s="251" customFormat="1" ht="30" customHeight="1">
      <c r="A222" s="249"/>
      <c r="B222" s="240"/>
      <c r="C222" s="173" t="s">
        <v>463</v>
      </c>
      <c r="D222" s="250">
        <v>6050</v>
      </c>
      <c r="E222" s="230">
        <v>1810000</v>
      </c>
    </row>
    <row r="223" spans="1:5" s="251" customFormat="1" ht="36">
      <c r="A223" s="249"/>
      <c r="B223" s="240"/>
      <c r="C223" s="173" t="s">
        <v>458</v>
      </c>
      <c r="D223" s="250">
        <v>6210</v>
      </c>
      <c r="E223" s="230">
        <v>10000</v>
      </c>
    </row>
    <row r="224" spans="1:5" s="60" customFormat="1" ht="18" customHeight="1">
      <c r="A224" s="183"/>
      <c r="B224" s="196">
        <v>80111</v>
      </c>
      <c r="C224" s="236" t="s">
        <v>464</v>
      </c>
      <c r="D224" s="198"/>
      <c r="E224" s="177">
        <f>IF(SUM(E225:E225)&gt;0,SUM(E225:E225),"")</f>
        <v>494910</v>
      </c>
    </row>
    <row r="225" spans="1:5" ht="12.75">
      <c r="A225" s="176"/>
      <c r="B225" s="203"/>
      <c r="C225" s="174" t="s">
        <v>462</v>
      </c>
      <c r="D225" s="185">
        <v>2650</v>
      </c>
      <c r="E225" s="230">
        <v>494910</v>
      </c>
    </row>
    <row r="226" spans="1:5" ht="18" customHeight="1">
      <c r="A226" s="176"/>
      <c r="B226" s="196" t="s">
        <v>466</v>
      </c>
      <c r="C226" s="236" t="s">
        <v>467</v>
      </c>
      <c r="D226" s="272"/>
      <c r="E226" s="177">
        <f>IF(SUM(E227)&gt;0,SUM(E227),"")</f>
        <v>11000</v>
      </c>
    </row>
    <row r="227" spans="1:5" ht="12.75">
      <c r="A227" s="176"/>
      <c r="B227" s="203"/>
      <c r="C227" s="174" t="s">
        <v>315</v>
      </c>
      <c r="D227" s="185">
        <v>4300</v>
      </c>
      <c r="E227" s="230">
        <v>11000</v>
      </c>
    </row>
    <row r="228" spans="1:5" s="82" customFormat="1" ht="21.75" customHeight="1">
      <c r="A228" s="183"/>
      <c r="B228" s="196">
        <v>80120</v>
      </c>
      <c r="C228" s="236" t="s">
        <v>468</v>
      </c>
      <c r="D228" s="198"/>
      <c r="E228" s="177">
        <f>IF(SUM(E229:E239)&gt;0,SUM(E229:E239),"")</f>
        <v>8759750</v>
      </c>
    </row>
    <row r="229" spans="1:5" s="273" customFormat="1" ht="24">
      <c r="A229" s="176"/>
      <c r="B229" s="178"/>
      <c r="C229" s="254" t="s">
        <v>469</v>
      </c>
      <c r="D229" s="375">
        <v>2540</v>
      </c>
      <c r="E229" s="285">
        <f>IF(SUM(E230:E230)&gt;0,SUM(E230:E230),"")</f>
      </c>
    </row>
    <row r="230" spans="1:5" s="83" customFormat="1" ht="12.75">
      <c r="A230" s="176"/>
      <c r="B230" s="178"/>
      <c r="C230" s="274"/>
      <c r="D230" s="200"/>
      <c r="E230" s="230"/>
    </row>
    <row r="231" spans="1:5" s="83" customFormat="1" ht="12.75">
      <c r="A231" s="176"/>
      <c r="B231" s="178"/>
      <c r="C231" s="274" t="s">
        <v>470</v>
      </c>
      <c r="D231" s="189"/>
      <c r="E231" s="239">
        <v>114372</v>
      </c>
    </row>
    <row r="232" spans="1:5" s="83" customFormat="1" ht="12.75">
      <c r="A232" s="176"/>
      <c r="B232" s="178"/>
      <c r="C232" s="275" t="s">
        <v>471</v>
      </c>
      <c r="D232" s="200"/>
      <c r="E232" s="230">
        <v>39680</v>
      </c>
    </row>
    <row r="233" spans="1:5" s="83" customFormat="1" ht="12.75">
      <c r="A233" s="176"/>
      <c r="B233" s="178"/>
      <c r="C233" s="275" t="s">
        <v>474</v>
      </c>
      <c r="D233" s="192"/>
      <c r="E233" s="230">
        <v>59173</v>
      </c>
    </row>
    <row r="234" spans="1:5" s="83" customFormat="1" ht="12.75">
      <c r="A234" s="176"/>
      <c r="B234" s="178"/>
      <c r="C234" s="276" t="s">
        <v>472</v>
      </c>
      <c r="D234" s="200"/>
      <c r="E234" s="230">
        <v>216967</v>
      </c>
    </row>
    <row r="235" spans="1:5" s="83" customFormat="1" ht="12.75">
      <c r="A235" s="176"/>
      <c r="B235" s="178"/>
      <c r="C235" s="274" t="s">
        <v>473</v>
      </c>
      <c r="D235" s="192"/>
      <c r="E235" s="230">
        <v>115528</v>
      </c>
    </row>
    <row r="236" spans="1:5" s="83" customFormat="1" ht="15.75" customHeight="1">
      <c r="A236" s="176"/>
      <c r="B236" s="178"/>
      <c r="C236" s="279" t="s">
        <v>475</v>
      </c>
      <c r="D236" s="185"/>
      <c r="E236" s="230">
        <v>26769</v>
      </c>
    </row>
    <row r="237" spans="1:5" s="83" customFormat="1" ht="51">
      <c r="A237" s="176"/>
      <c r="B237" s="178"/>
      <c r="C237" s="280" t="s">
        <v>476</v>
      </c>
      <c r="D237" s="200">
        <v>2590</v>
      </c>
      <c r="E237" s="230">
        <v>87351</v>
      </c>
    </row>
    <row r="238" spans="1:5" s="83" customFormat="1" ht="19.5" customHeight="1">
      <c r="A238" s="176"/>
      <c r="B238" s="281"/>
      <c r="C238" s="280" t="s">
        <v>477</v>
      </c>
      <c r="D238" s="286">
        <v>2650</v>
      </c>
      <c r="E238" s="230">
        <v>8061210</v>
      </c>
    </row>
    <row r="239" spans="1:5" s="83" customFormat="1" ht="38.25" customHeight="1">
      <c r="A239" s="176"/>
      <c r="B239" s="281"/>
      <c r="C239" s="173" t="s">
        <v>458</v>
      </c>
      <c r="D239" s="286">
        <v>6210</v>
      </c>
      <c r="E239" s="230">
        <v>38700</v>
      </c>
    </row>
    <row r="240" spans="1:5" s="83" customFormat="1" ht="22.5" customHeight="1">
      <c r="A240" s="176"/>
      <c r="B240" s="282" t="s">
        <v>478</v>
      </c>
      <c r="C240" s="236" t="s">
        <v>228</v>
      </c>
      <c r="D240" s="272"/>
      <c r="E240" s="177">
        <f>IF(SUM(E241:E242)&gt;0,SUM(E241:E242),"")</f>
        <v>1004775</v>
      </c>
    </row>
    <row r="241" spans="1:5" s="83" customFormat="1" ht="22.5" customHeight="1">
      <c r="A241" s="176"/>
      <c r="B241" s="283"/>
      <c r="C241" s="367" t="s">
        <v>479</v>
      </c>
      <c r="D241" s="284">
        <v>2540</v>
      </c>
      <c r="E241" s="366">
        <v>121375</v>
      </c>
    </row>
    <row r="242" spans="1:5" s="83" customFormat="1" ht="14.25" customHeight="1">
      <c r="A242" s="176"/>
      <c r="B242" s="283"/>
      <c r="C242" s="280" t="s">
        <v>477</v>
      </c>
      <c r="D242" s="284">
        <v>2650</v>
      </c>
      <c r="E242" s="366">
        <v>883400</v>
      </c>
    </row>
    <row r="243" spans="1:5" s="82" customFormat="1" ht="19.5" customHeight="1">
      <c r="A243" s="176"/>
      <c r="B243" s="196">
        <v>80130</v>
      </c>
      <c r="C243" s="197" t="s">
        <v>229</v>
      </c>
      <c r="D243" s="198"/>
      <c r="E243" s="177">
        <f>IF(SUM(E244,E247,E264:E266)&gt;0,SUM(E244,E247,E264:E266),"")</f>
        <v>12000579</v>
      </c>
    </row>
    <row r="244" spans="1:5" s="83" customFormat="1" ht="24">
      <c r="A244" s="183"/>
      <c r="B244" s="178"/>
      <c r="C244" s="373" t="s">
        <v>480</v>
      </c>
      <c r="D244" s="375">
        <v>2540</v>
      </c>
      <c r="E244" s="285">
        <f>IF(SUM(E245:E246)&gt;0,SUM(E245:E246),"")</f>
        <v>926069</v>
      </c>
    </row>
    <row r="245" spans="1:5" s="83" customFormat="1" ht="12.75">
      <c r="A245" s="176"/>
      <c r="B245" s="178"/>
      <c r="C245" s="276"/>
      <c r="D245" s="200"/>
      <c r="E245" s="230"/>
    </row>
    <row r="246" spans="1:5" s="83" customFormat="1" ht="51">
      <c r="A246" s="176"/>
      <c r="B246" s="178"/>
      <c r="C246" s="280" t="s">
        <v>482</v>
      </c>
      <c r="D246" s="200">
        <v>2590</v>
      </c>
      <c r="E246" s="230">
        <v>926069</v>
      </c>
    </row>
    <row r="247" spans="1:5" s="83" customFormat="1" ht="24">
      <c r="A247" s="176"/>
      <c r="B247" s="178"/>
      <c r="C247" s="254" t="s">
        <v>444</v>
      </c>
      <c r="D247" s="374">
        <v>2540</v>
      </c>
      <c r="E247" s="287">
        <f>IF(SUM(E248:E263)&gt;0,SUM(E248:E263),"")</f>
        <v>1938247</v>
      </c>
    </row>
    <row r="248" spans="1:5" s="83" customFormat="1" ht="12.75">
      <c r="A248" s="176"/>
      <c r="B248" s="178"/>
      <c r="C248" s="275" t="s">
        <v>483</v>
      </c>
      <c r="D248" s="200"/>
      <c r="E248" s="239">
        <v>212928</v>
      </c>
    </row>
    <row r="249" spans="1:5" s="83" customFormat="1" ht="12.75">
      <c r="A249" s="176"/>
      <c r="B249" s="178"/>
      <c r="C249" s="275" t="s">
        <v>484</v>
      </c>
      <c r="D249" s="200"/>
      <c r="E249" s="230">
        <v>131813</v>
      </c>
    </row>
    <row r="250" spans="1:5" s="83" customFormat="1" ht="12.75">
      <c r="A250" s="176"/>
      <c r="B250" s="178"/>
      <c r="C250" s="275" t="s">
        <v>485</v>
      </c>
      <c r="D250" s="200"/>
      <c r="E250" s="230">
        <v>25349</v>
      </c>
    </row>
    <row r="251" spans="1:5" s="83" customFormat="1" ht="12.75">
      <c r="A251" s="176"/>
      <c r="B251" s="178"/>
      <c r="C251" s="275" t="s">
        <v>486</v>
      </c>
      <c r="D251" s="200"/>
      <c r="E251" s="230">
        <v>104774</v>
      </c>
    </row>
    <row r="252" spans="1:5" s="83" customFormat="1" ht="12.75">
      <c r="A252" s="176"/>
      <c r="B252" s="178"/>
      <c r="C252" s="275" t="s">
        <v>487</v>
      </c>
      <c r="D252" s="200"/>
      <c r="E252" s="230">
        <v>103084</v>
      </c>
    </row>
    <row r="253" spans="1:5" s="83" customFormat="1" ht="12.75">
      <c r="A253" s="176"/>
      <c r="B253" s="178"/>
      <c r="C253" s="274" t="s">
        <v>488</v>
      </c>
      <c r="D253" s="200"/>
      <c r="E253" s="230">
        <v>150402</v>
      </c>
    </row>
    <row r="254" spans="1:5" s="83" customFormat="1" ht="12.75">
      <c r="A254" s="176"/>
      <c r="B254" s="178"/>
      <c r="C254" s="275" t="s">
        <v>489</v>
      </c>
      <c r="D254" s="200"/>
      <c r="E254" s="230">
        <v>106464</v>
      </c>
    </row>
    <row r="255" spans="1:5" s="83" customFormat="1" ht="12.75">
      <c r="A255" s="176"/>
      <c r="B255" s="178"/>
      <c r="C255" s="274" t="s">
        <v>490</v>
      </c>
      <c r="D255" s="200"/>
      <c r="E255" s="230">
        <v>343051</v>
      </c>
    </row>
    <row r="256" spans="1:5" s="83" customFormat="1" ht="12.75">
      <c r="A256" s="176"/>
      <c r="B256" s="178"/>
      <c r="C256" s="275" t="s">
        <v>492</v>
      </c>
      <c r="D256" s="200"/>
      <c r="E256" s="230">
        <v>76046</v>
      </c>
    </row>
    <row r="257" spans="1:5" s="83" customFormat="1" ht="12.75">
      <c r="A257" s="176"/>
      <c r="B257" s="178"/>
      <c r="C257" s="275" t="s">
        <v>494</v>
      </c>
      <c r="D257" s="200"/>
      <c r="E257" s="230">
        <v>52387</v>
      </c>
    </row>
    <row r="258" spans="1:5" s="83" customFormat="1" ht="12.75">
      <c r="A258" s="176"/>
      <c r="B258" s="178"/>
      <c r="C258" s="275" t="s">
        <v>495</v>
      </c>
      <c r="D258" s="200"/>
      <c r="E258" s="230">
        <v>25349</v>
      </c>
    </row>
    <row r="259" spans="1:5" s="83" customFormat="1" ht="12.75">
      <c r="A259" s="176"/>
      <c r="B259" s="178"/>
      <c r="C259" s="275" t="s">
        <v>496</v>
      </c>
      <c r="D259" s="200"/>
      <c r="E259" s="230">
        <v>77735</v>
      </c>
    </row>
    <row r="260" spans="1:5" s="83" customFormat="1" ht="12.75">
      <c r="A260" s="176"/>
      <c r="B260" s="178"/>
      <c r="C260" s="275" t="s">
        <v>497</v>
      </c>
      <c r="D260" s="200"/>
      <c r="E260" s="230">
        <v>87875</v>
      </c>
    </row>
    <row r="261" spans="1:5" s="83" customFormat="1" ht="12.75">
      <c r="A261" s="176"/>
      <c r="B261" s="178"/>
      <c r="C261" s="275" t="s">
        <v>498</v>
      </c>
      <c r="D261" s="200"/>
      <c r="E261" s="230">
        <v>123363</v>
      </c>
    </row>
    <row r="262" spans="1:5" s="83" customFormat="1" ht="12.75">
      <c r="A262" s="176"/>
      <c r="B262" s="178"/>
      <c r="C262" s="276" t="s">
        <v>481</v>
      </c>
      <c r="D262" s="200"/>
      <c r="E262" s="230">
        <v>257127</v>
      </c>
    </row>
    <row r="263" spans="1:5" s="83" customFormat="1" ht="12.75">
      <c r="A263" s="176"/>
      <c r="B263" s="178"/>
      <c r="C263" s="288" t="s">
        <v>499</v>
      </c>
      <c r="D263" s="200"/>
      <c r="E263" s="230">
        <v>60500</v>
      </c>
    </row>
    <row r="264" spans="1:5" s="83" customFormat="1" ht="12.75">
      <c r="A264" s="176"/>
      <c r="B264" s="178"/>
      <c r="C264" s="194" t="s">
        <v>500</v>
      </c>
      <c r="D264" s="192">
        <v>2650</v>
      </c>
      <c r="E264" s="270">
        <v>9085763</v>
      </c>
    </row>
    <row r="265" spans="1:5" s="83" customFormat="1" ht="12.75">
      <c r="A265" s="176"/>
      <c r="B265" s="178"/>
      <c r="C265" s="173"/>
      <c r="D265" s="185"/>
      <c r="E265" s="362"/>
    </row>
    <row r="266" spans="1:5" s="83" customFormat="1" ht="48">
      <c r="A266" s="176"/>
      <c r="B266" s="203"/>
      <c r="C266" s="254" t="s">
        <v>501</v>
      </c>
      <c r="D266" s="375">
        <v>6210</v>
      </c>
      <c r="E266" s="289">
        <v>50500</v>
      </c>
    </row>
    <row r="267" spans="1:5" s="82" customFormat="1" ht="23.25" customHeight="1">
      <c r="A267" s="176"/>
      <c r="B267" s="196">
        <v>80134</v>
      </c>
      <c r="C267" s="197" t="s">
        <v>502</v>
      </c>
      <c r="D267" s="198"/>
      <c r="E267" s="177">
        <f>IF(SUM(E268:E268)&gt;0,SUM(E268:E268),"")</f>
        <v>215250</v>
      </c>
    </row>
    <row r="268" spans="1:5" s="83" customFormat="1" ht="18" customHeight="1">
      <c r="A268" s="183"/>
      <c r="B268" s="178"/>
      <c r="C268" s="173" t="s">
        <v>503</v>
      </c>
      <c r="D268" s="185">
        <v>2650</v>
      </c>
      <c r="E268" s="230">
        <v>215250</v>
      </c>
    </row>
    <row r="269" spans="1:5" s="82" customFormat="1" ht="30" customHeight="1">
      <c r="A269" s="176"/>
      <c r="B269" s="196">
        <v>80140</v>
      </c>
      <c r="C269" s="197" t="s">
        <v>504</v>
      </c>
      <c r="D269" s="198"/>
      <c r="E269" s="177">
        <f>IF(SUM(E270:E270)&gt;0,SUM(E270:E270),"")</f>
        <v>1418741</v>
      </c>
    </row>
    <row r="270" spans="1:5" s="83" customFormat="1" ht="12.75">
      <c r="A270" s="183"/>
      <c r="B270" s="178"/>
      <c r="C270" s="173" t="s">
        <v>505</v>
      </c>
      <c r="D270" s="185">
        <v>2650</v>
      </c>
      <c r="E270" s="230">
        <v>1418741</v>
      </c>
    </row>
    <row r="271" spans="1:5" s="83" customFormat="1" ht="24.75" customHeight="1">
      <c r="A271" s="176"/>
      <c r="B271" s="196" t="s">
        <v>506</v>
      </c>
      <c r="C271" s="236" t="s">
        <v>507</v>
      </c>
      <c r="D271" s="272"/>
      <c r="E271" s="177">
        <f>IF(SUM(E272:E272)&gt;0,SUM(E272:E272),"")</f>
        <v>225285</v>
      </c>
    </row>
    <row r="272" spans="1:5" s="83" customFormat="1" ht="18.75" customHeight="1">
      <c r="A272" s="176"/>
      <c r="B272" s="178"/>
      <c r="C272" s="194" t="s">
        <v>509</v>
      </c>
      <c r="D272" s="192">
        <v>4300</v>
      </c>
      <c r="E272" s="230">
        <v>225285</v>
      </c>
    </row>
    <row r="273" spans="1:5" s="82" customFormat="1" ht="24.75" customHeight="1">
      <c r="A273" s="176"/>
      <c r="B273" s="184">
        <v>80195</v>
      </c>
      <c r="C273" s="246" t="s">
        <v>94</v>
      </c>
      <c r="D273" s="171"/>
      <c r="E273" s="172">
        <f>IF(SUM(E274:E277)&gt;0,SUM(E274:E277),"")</f>
        <v>510876</v>
      </c>
    </row>
    <row r="274" spans="1:5" s="83" customFormat="1" ht="15" customHeight="1">
      <c r="A274" s="183"/>
      <c r="B274" s="178"/>
      <c r="C274" s="174" t="s">
        <v>402</v>
      </c>
      <c r="D274" s="185">
        <v>4300</v>
      </c>
      <c r="E274" s="230">
        <v>10000</v>
      </c>
    </row>
    <row r="275" spans="1:5" s="83" customFormat="1" ht="15" customHeight="1">
      <c r="A275" s="176"/>
      <c r="B275" s="178"/>
      <c r="C275" s="279" t="s">
        <v>510</v>
      </c>
      <c r="D275" s="189">
        <v>4440</v>
      </c>
      <c r="E275" s="237">
        <v>377637</v>
      </c>
    </row>
    <row r="276" spans="1:5" s="83" customFormat="1" ht="24">
      <c r="A276" s="176"/>
      <c r="B276" s="229"/>
      <c r="C276" s="173" t="s">
        <v>511</v>
      </c>
      <c r="D276" s="185">
        <v>8070</v>
      </c>
      <c r="E276" s="230">
        <v>75389</v>
      </c>
    </row>
    <row r="277" spans="1:5" s="83" customFormat="1" ht="24.75" customHeight="1" thickBot="1">
      <c r="A277" s="176"/>
      <c r="B277" s="178"/>
      <c r="C277" s="194" t="s">
        <v>512</v>
      </c>
      <c r="D277" s="200">
        <v>8070</v>
      </c>
      <c r="E277" s="314">
        <v>47850</v>
      </c>
    </row>
    <row r="278" spans="1:5" s="87" customFormat="1" ht="21.75" customHeight="1" thickBot="1">
      <c r="A278" s="187">
        <v>851</v>
      </c>
      <c r="B278" s="182"/>
      <c r="C278" s="245" t="s">
        <v>235</v>
      </c>
      <c r="D278" s="168"/>
      <c r="E278" s="169">
        <f>IF(SUM(E279,E285,E290)&gt;0,SUM(E279,E285,E290),"")</f>
        <v>883421</v>
      </c>
    </row>
    <row r="279" spans="1:5" s="82" customFormat="1" ht="21.75" customHeight="1">
      <c r="A279" s="234"/>
      <c r="B279" s="184">
        <v>85154</v>
      </c>
      <c r="C279" s="246" t="s">
        <v>236</v>
      </c>
      <c r="D279" s="171"/>
      <c r="E279" s="172">
        <f>IF(SUM(E280:E284)&gt;0,SUM(E280:E284),"")</f>
        <v>823764</v>
      </c>
    </row>
    <row r="280" spans="1:5" s="83" customFormat="1" ht="38.25" customHeight="1">
      <c r="A280" s="183"/>
      <c r="B280" s="178"/>
      <c r="C280" s="248" t="s">
        <v>513</v>
      </c>
      <c r="D280" s="185">
        <v>2620</v>
      </c>
      <c r="E280" s="230">
        <v>50000</v>
      </c>
    </row>
    <row r="281" spans="1:5" s="296" customFormat="1" ht="24">
      <c r="A281" s="176"/>
      <c r="B281" s="238"/>
      <c r="C281" s="248" t="s">
        <v>514</v>
      </c>
      <c r="D281" s="295">
        <v>4300</v>
      </c>
      <c r="E281" s="230">
        <v>395884</v>
      </c>
    </row>
    <row r="282" spans="1:5" s="83" customFormat="1" ht="24">
      <c r="A282" s="297"/>
      <c r="B282" s="178"/>
      <c r="C282" s="173" t="s">
        <v>515</v>
      </c>
      <c r="D282" s="185">
        <v>2630</v>
      </c>
      <c r="E282" s="230">
        <v>337880</v>
      </c>
    </row>
    <row r="283" spans="1:5" s="83" customFormat="1" ht="12.75">
      <c r="A283" s="176"/>
      <c r="B283" s="178"/>
      <c r="C283" s="174" t="s">
        <v>516</v>
      </c>
      <c r="D283" s="185">
        <v>3030</v>
      </c>
      <c r="E283" s="230">
        <v>35000</v>
      </c>
    </row>
    <row r="284" spans="1:5" s="83" customFormat="1" ht="12.75">
      <c r="A284" s="176"/>
      <c r="B284" s="203"/>
      <c r="C284" s="174" t="s">
        <v>312</v>
      </c>
      <c r="D284" s="185">
        <v>4210</v>
      </c>
      <c r="E284" s="230">
        <v>5000</v>
      </c>
    </row>
    <row r="285" spans="1:5" s="97" customFormat="1" ht="24">
      <c r="A285" s="176"/>
      <c r="B285" s="298">
        <v>85156</v>
      </c>
      <c r="C285" s="170" t="s">
        <v>517</v>
      </c>
      <c r="D285" s="299"/>
      <c r="E285" s="300">
        <f>IF(SUM(E286:E286)&gt;0,SUM(E286:E286),"")</f>
        <v>32000</v>
      </c>
    </row>
    <row r="286" spans="1:5" s="83" customFormat="1" ht="18.75" customHeight="1">
      <c r="A286" s="301"/>
      <c r="B286" s="178"/>
      <c r="C286" s="376" t="s">
        <v>518</v>
      </c>
      <c r="D286" s="375">
        <v>4130</v>
      </c>
      <c r="E286" s="289">
        <f>IF(SUM(E287:E289)&gt;0,SUM(E287:E289),"")</f>
        <v>32000</v>
      </c>
    </row>
    <row r="287" spans="1:5" s="83" customFormat="1" ht="12.75">
      <c r="A287" s="176"/>
      <c r="B287" s="178"/>
      <c r="C287" s="276" t="s">
        <v>519</v>
      </c>
      <c r="D287" s="200"/>
      <c r="E287" s="231"/>
    </row>
    <row r="288" spans="1:5" s="83" customFormat="1" ht="12.75">
      <c r="A288" s="176"/>
      <c r="B288" s="178"/>
      <c r="C288" s="276" t="s">
        <v>520</v>
      </c>
      <c r="D288" s="200"/>
      <c r="E288" s="277">
        <v>28000</v>
      </c>
    </row>
    <row r="289" spans="1:5" s="83" customFormat="1" ht="12.75">
      <c r="A289" s="176"/>
      <c r="B289" s="203"/>
      <c r="C289" s="302" t="s">
        <v>521</v>
      </c>
      <c r="D289" s="192"/>
      <c r="E289" s="233">
        <v>4000</v>
      </c>
    </row>
    <row r="290" spans="1:5" s="82" customFormat="1" ht="21" customHeight="1">
      <c r="A290" s="204"/>
      <c r="B290" s="184">
        <v>85195</v>
      </c>
      <c r="C290" s="246" t="s">
        <v>94</v>
      </c>
      <c r="D290" s="171"/>
      <c r="E290" s="172">
        <f>IF(SUM(E291:E291)&gt;0,SUM(E291:E291),"")</f>
        <v>27657</v>
      </c>
    </row>
    <row r="291" spans="1:5" s="83" customFormat="1" ht="24.75" thickBot="1">
      <c r="A291" s="183"/>
      <c r="B291" s="178"/>
      <c r="C291" s="173" t="s">
        <v>522</v>
      </c>
      <c r="D291" s="185">
        <v>2820</v>
      </c>
      <c r="E291" s="230">
        <v>27657</v>
      </c>
    </row>
    <row r="292" spans="1:5" s="87" customFormat="1" ht="22.5" customHeight="1" thickBot="1">
      <c r="A292" s="187">
        <v>852</v>
      </c>
      <c r="B292" s="182"/>
      <c r="C292" s="245" t="s">
        <v>523</v>
      </c>
      <c r="D292" s="168"/>
      <c r="E292" s="169">
        <f>IF(SUM(E293,E298,E300)&gt;0,SUM(E293,E298,E300),"")</f>
        <v>259399</v>
      </c>
    </row>
    <row r="293" spans="1:5" s="82" customFormat="1" ht="21.75" customHeight="1">
      <c r="A293" s="234"/>
      <c r="B293" s="184" t="s">
        <v>524</v>
      </c>
      <c r="C293" s="246" t="s">
        <v>243</v>
      </c>
      <c r="D293" s="171"/>
      <c r="E293" s="172">
        <f>IF(SUM(E294,E297)&gt;0,SUM(E294,E297),"")</f>
        <v>120850</v>
      </c>
    </row>
    <row r="294" spans="1:5" s="83" customFormat="1" ht="24" customHeight="1">
      <c r="A294" s="176"/>
      <c r="B294" s="178"/>
      <c r="C294" s="377" t="s">
        <v>526</v>
      </c>
      <c r="D294" s="371">
        <v>2580</v>
      </c>
      <c r="E294" s="378">
        <f>IF(SUM(E295:E296)&gt;0,SUM(E295:E296),"")</f>
        <v>45850</v>
      </c>
    </row>
    <row r="295" spans="1:5" s="83" customFormat="1" ht="12.75">
      <c r="A295" s="176"/>
      <c r="B295" s="178"/>
      <c r="C295" s="276" t="s">
        <v>527</v>
      </c>
      <c r="D295" s="200"/>
      <c r="E295" s="230">
        <v>22925</v>
      </c>
    </row>
    <row r="296" spans="1:5" s="83" customFormat="1" ht="12.75">
      <c r="A296" s="176"/>
      <c r="B296" s="178"/>
      <c r="C296" s="274" t="s">
        <v>528</v>
      </c>
      <c r="D296" s="200"/>
      <c r="E296" s="230">
        <v>22925</v>
      </c>
    </row>
    <row r="297" spans="1:5" s="83" customFormat="1" ht="12.75">
      <c r="A297" s="176"/>
      <c r="B297" s="203"/>
      <c r="C297" s="302" t="s">
        <v>568</v>
      </c>
      <c r="D297" s="192">
        <v>4270</v>
      </c>
      <c r="E297" s="230">
        <v>75000</v>
      </c>
    </row>
    <row r="298" spans="1:5" s="83" customFormat="1" ht="12.75">
      <c r="A298" s="176"/>
      <c r="B298" s="265" t="s">
        <v>569</v>
      </c>
      <c r="C298" s="404" t="s">
        <v>251</v>
      </c>
      <c r="D298" s="310"/>
      <c r="E298" s="172">
        <f>IF(SUM(E299:E299)&gt;0,SUM(E299:E299),"")</f>
        <v>35549</v>
      </c>
    </row>
    <row r="299" spans="1:5" s="83" customFormat="1" ht="36">
      <c r="A299" s="176"/>
      <c r="B299" s="178"/>
      <c r="C299" s="194" t="s">
        <v>570</v>
      </c>
      <c r="D299" s="192">
        <v>2320</v>
      </c>
      <c r="E299" s="230">
        <v>35549</v>
      </c>
    </row>
    <row r="300" spans="1:5" s="82" customFormat="1" ht="23.25" customHeight="1">
      <c r="A300" s="176"/>
      <c r="B300" s="196" t="s">
        <v>531</v>
      </c>
      <c r="C300" s="236" t="s">
        <v>94</v>
      </c>
      <c r="D300" s="198"/>
      <c r="E300" s="177">
        <f>IF(SUM(E301:E306)&gt;0,SUM(E301:E306),"")</f>
        <v>103000</v>
      </c>
    </row>
    <row r="301" spans="1:5" s="273" customFormat="1" ht="24.75" customHeight="1">
      <c r="A301" s="183"/>
      <c r="B301" s="178"/>
      <c r="C301" s="173" t="s">
        <v>532</v>
      </c>
      <c r="D301" s="189">
        <v>2630</v>
      </c>
      <c r="E301" s="306">
        <v>25000</v>
      </c>
    </row>
    <row r="302" spans="1:5" s="83" customFormat="1" ht="26.25" customHeight="1">
      <c r="A302" s="176"/>
      <c r="B302" s="178"/>
      <c r="C302" s="188" t="s">
        <v>533</v>
      </c>
      <c r="D302" s="200">
        <v>2820</v>
      </c>
      <c r="E302" s="231">
        <v>48000</v>
      </c>
    </row>
    <row r="303" spans="1:5" s="83" customFormat="1" ht="25.5" customHeight="1">
      <c r="A303" s="176"/>
      <c r="B303" s="178"/>
      <c r="C303" s="199" t="s">
        <v>522</v>
      </c>
      <c r="D303" s="200">
        <v>2820</v>
      </c>
      <c r="E303" s="230">
        <v>30000</v>
      </c>
    </row>
    <row r="304" spans="1:5" s="83" customFormat="1" ht="12.75">
      <c r="A304" s="176"/>
      <c r="B304" s="178"/>
      <c r="C304" s="302"/>
      <c r="D304" s="192"/>
      <c r="E304" s="230"/>
    </row>
    <row r="305" spans="1:5" s="83" customFormat="1" ht="15" customHeight="1">
      <c r="A305" s="176"/>
      <c r="B305" s="178"/>
      <c r="C305" s="174" t="s">
        <v>530</v>
      </c>
      <c r="D305" s="185">
        <v>3110</v>
      </c>
      <c r="E305" s="230">
        <v>0</v>
      </c>
    </row>
    <row r="306" spans="1:5" s="83" customFormat="1" ht="13.5" thickBot="1">
      <c r="A306" s="176"/>
      <c r="B306" s="178"/>
      <c r="C306" s="174"/>
      <c r="D306" s="185"/>
      <c r="E306" s="232"/>
    </row>
    <row r="307" spans="1:13" s="308" customFormat="1" ht="25.5" customHeight="1" thickBot="1">
      <c r="A307" s="187">
        <v>853</v>
      </c>
      <c r="B307" s="368"/>
      <c r="C307" s="369" t="s">
        <v>536</v>
      </c>
      <c r="D307" s="307"/>
      <c r="E307" s="169">
        <f>IF(SUM(E308,E318)&gt;0,SUM(E308,E318),"")</f>
        <v>237510</v>
      </c>
      <c r="F307" s="292"/>
      <c r="G307" s="292"/>
      <c r="H307" s="292"/>
      <c r="I307" s="292"/>
      <c r="J307" s="292"/>
      <c r="K307" s="292"/>
      <c r="L307" s="292"/>
      <c r="M307" s="292"/>
    </row>
    <row r="308" spans="1:5" s="83" customFormat="1" ht="21.75" customHeight="1">
      <c r="A308" s="309"/>
      <c r="B308" s="365" t="s">
        <v>537</v>
      </c>
      <c r="C308" s="170" t="s">
        <v>264</v>
      </c>
      <c r="D308" s="310"/>
      <c r="E308" s="172">
        <f>IF(SUM(E309:E317)&gt;0,SUM(E309:E317),"")</f>
        <v>237510</v>
      </c>
    </row>
    <row r="309" spans="1:5" s="83" customFormat="1" ht="12.75">
      <c r="A309" s="176"/>
      <c r="B309" s="178"/>
      <c r="C309" s="174" t="s">
        <v>309</v>
      </c>
      <c r="D309" s="200">
        <v>4010</v>
      </c>
      <c r="E309" s="232">
        <v>126102</v>
      </c>
    </row>
    <row r="310" spans="1:5" s="83" customFormat="1" ht="12.75">
      <c r="A310" s="176"/>
      <c r="B310" s="178"/>
      <c r="C310" s="174" t="s">
        <v>310</v>
      </c>
      <c r="D310" s="200">
        <v>4040</v>
      </c>
      <c r="E310" s="232">
        <v>9584</v>
      </c>
    </row>
    <row r="311" spans="1:5" s="83" customFormat="1" ht="12.75">
      <c r="A311" s="176"/>
      <c r="B311" s="178"/>
      <c r="C311" s="174" t="s">
        <v>311</v>
      </c>
      <c r="D311" s="200">
        <v>4110</v>
      </c>
      <c r="E311" s="232">
        <v>23379</v>
      </c>
    </row>
    <row r="312" spans="1:5" s="83" customFormat="1" ht="12.75">
      <c r="A312" s="176"/>
      <c r="B312" s="178"/>
      <c r="C312" s="174" t="s">
        <v>401</v>
      </c>
      <c r="D312" s="200">
        <v>4120</v>
      </c>
      <c r="E312" s="232">
        <v>3324</v>
      </c>
    </row>
    <row r="313" spans="1:5" s="83" customFormat="1" ht="12.75">
      <c r="A313" s="176"/>
      <c r="B313" s="178"/>
      <c r="C313" s="174" t="s">
        <v>409</v>
      </c>
      <c r="D313" s="200">
        <v>4210</v>
      </c>
      <c r="E313" s="232">
        <v>2787</v>
      </c>
    </row>
    <row r="314" spans="1:5" s="83" customFormat="1" ht="12.75">
      <c r="A314" s="176"/>
      <c r="B314" s="178"/>
      <c r="C314" s="174" t="s">
        <v>313</v>
      </c>
      <c r="D314" s="200">
        <v>4260</v>
      </c>
      <c r="E314" s="232">
        <v>1434</v>
      </c>
    </row>
    <row r="315" spans="1:5" s="83" customFormat="1" ht="12.75">
      <c r="A315" s="176"/>
      <c r="B315" s="178"/>
      <c r="C315" s="174" t="s">
        <v>315</v>
      </c>
      <c r="D315" s="200">
        <v>4300</v>
      </c>
      <c r="E315" s="232">
        <v>67694</v>
      </c>
    </row>
    <row r="316" spans="1:5" s="83" customFormat="1" ht="12.75">
      <c r="A316" s="176"/>
      <c r="B316" s="178"/>
      <c r="C316" s="279" t="s">
        <v>316</v>
      </c>
      <c r="D316" s="200">
        <v>4410</v>
      </c>
      <c r="E316" s="232">
        <v>500</v>
      </c>
    </row>
    <row r="317" spans="1:5" s="83" customFormat="1" ht="12.75">
      <c r="A317" s="176"/>
      <c r="B317" s="178"/>
      <c r="C317" s="279" t="s">
        <v>465</v>
      </c>
      <c r="D317" s="200">
        <v>4440</v>
      </c>
      <c r="E317" s="232">
        <v>2706</v>
      </c>
    </row>
    <row r="318" spans="1:5" s="83" customFormat="1" ht="16.5" customHeight="1">
      <c r="A318" s="176"/>
      <c r="B318" s="282" t="s">
        <v>538</v>
      </c>
      <c r="C318" s="236" t="s">
        <v>539</v>
      </c>
      <c r="D318" s="291"/>
      <c r="E318" s="177">
        <f>IF(SUM(E319:E319)&gt;0,SUM(E319:E319),"")</f>
      </c>
    </row>
    <row r="319" spans="1:5" s="83" customFormat="1" ht="13.5" thickBot="1">
      <c r="A319" s="176"/>
      <c r="B319" s="178"/>
      <c r="C319" s="226"/>
      <c r="D319" s="185"/>
      <c r="E319" s="278"/>
    </row>
    <row r="320" spans="1:5" s="87" customFormat="1" ht="21.75" customHeight="1" thickBot="1">
      <c r="A320" s="361">
        <v>854</v>
      </c>
      <c r="B320" s="182"/>
      <c r="C320" s="245" t="s">
        <v>265</v>
      </c>
      <c r="D320" s="168"/>
      <c r="E320" s="169">
        <f>IF(SUM(E321,E323,E325,553,E330,E334)&gt;0,SUM(E321,E323,E325,E328,E330,E334),"")</f>
        <v>4167011</v>
      </c>
    </row>
    <row r="321" spans="1:5" s="82" customFormat="1" ht="18" customHeight="1">
      <c r="A321" s="234"/>
      <c r="B321" s="184">
        <v>85401</v>
      </c>
      <c r="C321" s="246" t="s">
        <v>266</v>
      </c>
      <c r="D321" s="171"/>
      <c r="E321" s="363">
        <f>IF(SUM(E322:E322)&gt;0,SUM(E322:E322),"")</f>
        <v>1305292</v>
      </c>
    </row>
    <row r="322" spans="1:5" s="83" customFormat="1" ht="12.75">
      <c r="A322" s="176"/>
      <c r="B322" s="178"/>
      <c r="C322" s="174" t="s">
        <v>541</v>
      </c>
      <c r="D322" s="185">
        <v>2650</v>
      </c>
      <c r="E322" s="230">
        <v>1305292</v>
      </c>
    </row>
    <row r="323" spans="1:5" s="82" customFormat="1" ht="27" customHeight="1">
      <c r="A323" s="176"/>
      <c r="B323" s="196">
        <v>85406</v>
      </c>
      <c r="C323" s="312" t="s">
        <v>267</v>
      </c>
      <c r="D323" s="198"/>
      <c r="E323" s="177">
        <f>IF(SUM(E324:E324)&gt;0,SUM(E324:E324),"")</f>
        <v>649757</v>
      </c>
    </row>
    <row r="324" spans="1:5" s="83" customFormat="1" ht="15.75" customHeight="1">
      <c r="A324" s="183"/>
      <c r="B324" s="178"/>
      <c r="C324" s="173" t="s">
        <v>500</v>
      </c>
      <c r="D324" s="185">
        <v>2650</v>
      </c>
      <c r="E324" s="230">
        <v>649757</v>
      </c>
    </row>
    <row r="325" spans="1:5" s="82" customFormat="1" ht="18" customHeight="1">
      <c r="A325" s="176"/>
      <c r="B325" s="196">
        <v>85410</v>
      </c>
      <c r="C325" s="236" t="s">
        <v>268</v>
      </c>
      <c r="D325" s="198"/>
      <c r="E325" s="172">
        <f>IF(SUM(E326,E327:E327)&gt;0,SUM(E326,E327:E327),"")</f>
        <v>2116147</v>
      </c>
    </row>
    <row r="326" spans="1:5" s="83" customFormat="1" ht="38.25">
      <c r="A326" s="176"/>
      <c r="B326" s="178"/>
      <c r="C326" s="280" t="s">
        <v>545</v>
      </c>
      <c r="D326" s="185">
        <v>2590</v>
      </c>
      <c r="E326" s="230">
        <v>100794</v>
      </c>
    </row>
    <row r="327" spans="1:5" s="83" customFormat="1" ht="12.75">
      <c r="A327" s="176"/>
      <c r="B327" s="203"/>
      <c r="C327" s="173" t="s">
        <v>546</v>
      </c>
      <c r="D327" s="185">
        <v>2650</v>
      </c>
      <c r="E327" s="230">
        <v>2015353</v>
      </c>
    </row>
    <row r="328" spans="1:5" s="87" customFormat="1" ht="18" customHeight="1">
      <c r="A328" s="176"/>
      <c r="B328" s="184" t="s">
        <v>547</v>
      </c>
      <c r="C328" s="236" t="s">
        <v>548</v>
      </c>
      <c r="D328" s="198"/>
      <c r="E328" s="172">
        <f>IF(SUM(E329:E329)&gt;0,SUM(E329:E329),"")</f>
        <v>11335</v>
      </c>
    </row>
    <row r="329" spans="1:5" s="83" customFormat="1" ht="12.75">
      <c r="A329" s="176"/>
      <c r="B329" s="203"/>
      <c r="C329" s="174" t="s">
        <v>315</v>
      </c>
      <c r="D329" s="185">
        <v>4300</v>
      </c>
      <c r="E329" s="230">
        <v>11335</v>
      </c>
    </row>
    <row r="330" spans="1:5" s="82" customFormat="1" ht="18" customHeight="1">
      <c r="A330" s="176"/>
      <c r="B330" s="196" t="s">
        <v>549</v>
      </c>
      <c r="C330" s="236" t="s">
        <v>550</v>
      </c>
      <c r="D330" s="198" t="s">
        <v>354</v>
      </c>
      <c r="E330" s="172">
        <f>IF(SUM(E331:E333)&gt;0,SUM(E331:E333),"")</f>
        <v>34480</v>
      </c>
    </row>
    <row r="331" spans="1:5" s="83" customFormat="1" ht="12.75">
      <c r="A331" s="176"/>
      <c r="B331" s="178"/>
      <c r="C331" s="174" t="s">
        <v>552</v>
      </c>
      <c r="D331" s="185">
        <v>4440</v>
      </c>
      <c r="E331" s="230">
        <v>24293</v>
      </c>
    </row>
    <row r="332" spans="1:5" s="83" customFormat="1" ht="24">
      <c r="A332" s="176"/>
      <c r="B332" s="178"/>
      <c r="C332" s="173" t="s">
        <v>553</v>
      </c>
      <c r="D332" s="185">
        <v>8070</v>
      </c>
      <c r="E332" s="239">
        <v>10187</v>
      </c>
    </row>
    <row r="333" spans="1:5" s="83" customFormat="1" ht="12.75">
      <c r="A333" s="176"/>
      <c r="B333" s="203"/>
      <c r="C333" s="174" t="s">
        <v>315</v>
      </c>
      <c r="D333" s="185">
        <v>4300</v>
      </c>
      <c r="E333" s="230"/>
    </row>
    <row r="334" spans="1:5" s="82" customFormat="1" ht="18" customHeight="1">
      <c r="A334" s="176"/>
      <c r="B334" s="196">
        <v>85415</v>
      </c>
      <c r="C334" s="236" t="s">
        <v>269</v>
      </c>
      <c r="D334" s="198"/>
      <c r="E334" s="177">
        <f>IF(SUM(E335:E335)&gt;0,SUM(E335:E335),"")</f>
        <v>50000</v>
      </c>
    </row>
    <row r="335" spans="1:5" s="83" customFormat="1" ht="13.5" thickBot="1">
      <c r="A335" s="183"/>
      <c r="B335" s="178"/>
      <c r="C335" s="174" t="s">
        <v>554</v>
      </c>
      <c r="D335" s="185">
        <v>3240</v>
      </c>
      <c r="E335" s="230">
        <v>50000</v>
      </c>
    </row>
    <row r="336" spans="1:5" s="87" customFormat="1" ht="21" customHeight="1" thickBot="1">
      <c r="A336" s="361">
        <v>900</v>
      </c>
      <c r="B336" s="182"/>
      <c r="C336" s="245" t="s">
        <v>270</v>
      </c>
      <c r="D336" s="168"/>
      <c r="E336" s="169">
        <f>IF(SUM(E337,E344,E348,E354,E359,E361,E365,E368)&gt;0,SUM(E337,E344,E348,E354,E359,E361,E365,E368),"")</f>
        <v>19079688</v>
      </c>
    </row>
    <row r="337" spans="1:5" s="82" customFormat="1" ht="18" customHeight="1">
      <c r="A337" s="234"/>
      <c r="B337" s="184">
        <v>90001</v>
      </c>
      <c r="C337" s="246" t="s">
        <v>271</v>
      </c>
      <c r="D337" s="171"/>
      <c r="E337" s="172">
        <f>IF(SUM(E338,E341:E343)&gt;0,SUM(E338,E341:E343),"")</f>
        <v>13140182</v>
      </c>
    </row>
    <row r="338" spans="1:5" s="273" customFormat="1" ht="16.5" customHeight="1">
      <c r="A338" s="183"/>
      <c r="B338" s="178"/>
      <c r="C338" s="376" t="s">
        <v>345</v>
      </c>
      <c r="D338" s="375">
        <v>6052</v>
      </c>
      <c r="E338" s="285">
        <f>IF(SUM(E339:E340)&gt;0,SUM(E339:E340),"")</f>
        <v>5391182</v>
      </c>
    </row>
    <row r="339" spans="1:5" s="83" customFormat="1" ht="15" customHeight="1">
      <c r="A339" s="176"/>
      <c r="B339" s="178"/>
      <c r="C339" s="276" t="s">
        <v>555</v>
      </c>
      <c r="D339" s="200"/>
      <c r="E339" s="231">
        <v>5325912</v>
      </c>
    </row>
    <row r="340" spans="1:5" s="83" customFormat="1" ht="15" customHeight="1">
      <c r="A340" s="176"/>
      <c r="B340" s="178"/>
      <c r="C340" s="173" t="s">
        <v>556</v>
      </c>
      <c r="D340" s="192">
        <v>6052</v>
      </c>
      <c r="E340" s="239">
        <v>65270</v>
      </c>
    </row>
    <row r="341" spans="1:5" s="83" customFormat="1" ht="27.75" customHeight="1">
      <c r="A341" s="176"/>
      <c r="B341" s="178"/>
      <c r="C341" s="173" t="s">
        <v>557</v>
      </c>
      <c r="D341" s="185">
        <v>6051</v>
      </c>
      <c r="E341" s="230">
        <v>6087000</v>
      </c>
    </row>
    <row r="342" spans="1:5" s="83" customFormat="1" ht="34.5" customHeight="1">
      <c r="A342" s="176"/>
      <c r="B342" s="178"/>
      <c r="C342" s="173" t="s">
        <v>558</v>
      </c>
      <c r="D342" s="185">
        <v>6051</v>
      </c>
      <c r="E342" s="230">
        <v>772000</v>
      </c>
    </row>
    <row r="343" spans="1:5" s="83" customFormat="1" ht="26.25" customHeight="1">
      <c r="A343" s="176"/>
      <c r="B343" s="178"/>
      <c r="C343" s="173" t="s">
        <v>560</v>
      </c>
      <c r="D343" s="185">
        <v>6330</v>
      </c>
      <c r="E343" s="230">
        <v>890000</v>
      </c>
    </row>
    <row r="344" spans="1:5" s="82" customFormat="1" ht="18" customHeight="1">
      <c r="A344" s="176"/>
      <c r="B344" s="196">
        <v>90002</v>
      </c>
      <c r="C344" s="236" t="s">
        <v>279</v>
      </c>
      <c r="D344" s="198"/>
      <c r="E344" s="177">
        <f>IF(SUM(E345:E347)&gt;0,SUM(E345:E347),"")</f>
        <v>1445276</v>
      </c>
    </row>
    <row r="345" spans="1:5" s="83" customFormat="1" ht="12.75">
      <c r="A345" s="183"/>
      <c r="B345" s="178"/>
      <c r="C345" s="174" t="s">
        <v>315</v>
      </c>
      <c r="D345" s="185">
        <v>4300</v>
      </c>
      <c r="E345" s="230">
        <v>322600</v>
      </c>
    </row>
    <row r="346" spans="1:5" s="83" customFormat="1" ht="24">
      <c r="A346" s="176"/>
      <c r="B346" s="178"/>
      <c r="C346" s="173" t="s">
        <v>561</v>
      </c>
      <c r="D346" s="185">
        <v>6050</v>
      </c>
      <c r="E346" s="230">
        <v>1100000</v>
      </c>
    </row>
    <row r="347" spans="1:5" s="83" customFormat="1" ht="24">
      <c r="A347" s="176"/>
      <c r="B347" s="203"/>
      <c r="C347" s="173" t="s">
        <v>0</v>
      </c>
      <c r="D347" s="185">
        <v>8070</v>
      </c>
      <c r="E347" s="230">
        <v>22676</v>
      </c>
    </row>
    <row r="348" spans="1:5" s="82" customFormat="1" ht="18" customHeight="1">
      <c r="A348" s="176"/>
      <c r="B348" s="196">
        <v>90003</v>
      </c>
      <c r="C348" s="236" t="s">
        <v>1</v>
      </c>
      <c r="D348" s="198"/>
      <c r="E348" s="177">
        <f>IF(SUM(E349,E352:E353)&gt;0,SUM(E349,E352:E353),"")</f>
        <v>1142789</v>
      </c>
    </row>
    <row r="349" spans="1:5" s="273" customFormat="1" ht="17.25" customHeight="1">
      <c r="A349" s="315"/>
      <c r="B349" s="178"/>
      <c r="C349" s="376" t="s">
        <v>338</v>
      </c>
      <c r="D349" s="375">
        <v>4300</v>
      </c>
      <c r="E349" s="285">
        <f>IF(SUM(E350:E351)&gt;0,SUM(E350:E351),"")</f>
        <v>618000</v>
      </c>
    </row>
    <row r="350" spans="1:5" s="83" customFormat="1" ht="12.75">
      <c r="A350" s="176"/>
      <c r="B350" s="178"/>
      <c r="C350" s="276" t="s">
        <v>2</v>
      </c>
      <c r="D350" s="200"/>
      <c r="E350" s="231">
        <v>257500</v>
      </c>
    </row>
    <row r="351" spans="1:5" s="83" customFormat="1" ht="12.75">
      <c r="A351" s="176"/>
      <c r="B351" s="178"/>
      <c r="C351" s="274" t="s">
        <v>3</v>
      </c>
      <c r="D351" s="200"/>
      <c r="E351" s="230">
        <v>360500</v>
      </c>
    </row>
    <row r="352" spans="1:5" s="83" customFormat="1" ht="24">
      <c r="A352" s="176"/>
      <c r="B352" s="178"/>
      <c r="C352" s="173" t="s">
        <v>4</v>
      </c>
      <c r="D352" s="185">
        <v>8070</v>
      </c>
      <c r="E352" s="230">
        <v>479189</v>
      </c>
    </row>
    <row r="353" spans="1:5" s="83" customFormat="1" ht="12.75">
      <c r="A353" s="176"/>
      <c r="B353" s="178"/>
      <c r="C353" s="174" t="s">
        <v>5</v>
      </c>
      <c r="D353" s="185">
        <v>8020</v>
      </c>
      <c r="E353" s="230">
        <v>45600</v>
      </c>
    </row>
    <row r="354" spans="1:5" s="82" customFormat="1" ht="18" customHeight="1">
      <c r="A354" s="176"/>
      <c r="B354" s="196">
        <v>90004</v>
      </c>
      <c r="C354" s="236" t="s">
        <v>282</v>
      </c>
      <c r="D354" s="198"/>
      <c r="E354" s="177">
        <f>IF(SUM(E355,E358)&gt;0,SUM(E355,E358),"")</f>
        <v>760000</v>
      </c>
    </row>
    <row r="355" spans="1:5" s="83" customFormat="1" ht="12.75">
      <c r="A355" s="183"/>
      <c r="B355" s="178"/>
      <c r="C355" s="376" t="s">
        <v>315</v>
      </c>
      <c r="D355" s="375">
        <v>4300</v>
      </c>
      <c r="E355" s="285">
        <f>IF(SUM(E356:E357)&gt;0,SUM(E356:E357),"")</f>
        <v>760000</v>
      </c>
    </row>
    <row r="356" spans="1:5" s="83" customFormat="1" ht="12.75">
      <c r="A356" s="176"/>
      <c r="B356" s="178"/>
      <c r="C356" s="276" t="s">
        <v>8</v>
      </c>
      <c r="D356" s="200"/>
      <c r="E356" s="230">
        <v>320000</v>
      </c>
    </row>
    <row r="357" spans="1:5" s="83" customFormat="1" ht="12.75">
      <c r="A357" s="176"/>
      <c r="B357" s="178"/>
      <c r="C357" s="274" t="s">
        <v>9</v>
      </c>
      <c r="D357" s="200"/>
      <c r="E357" s="230">
        <v>440000</v>
      </c>
    </row>
    <row r="358" spans="1:5" s="83" customFormat="1" ht="12.75">
      <c r="A358" s="176"/>
      <c r="B358" s="203"/>
      <c r="C358" s="174"/>
      <c r="D358" s="185"/>
      <c r="E358" s="230"/>
    </row>
    <row r="359" spans="1:5" s="82" customFormat="1" ht="18" customHeight="1">
      <c r="A359" s="176"/>
      <c r="B359" s="196">
        <v>90013</v>
      </c>
      <c r="C359" s="236" t="s">
        <v>10</v>
      </c>
      <c r="D359" s="198"/>
      <c r="E359" s="177">
        <f>IF(SUM(E360:E360)&gt;0,SUM(E360:E360),"")</f>
        <v>100000</v>
      </c>
    </row>
    <row r="360" spans="1:5" s="83" customFormat="1" ht="12.75">
      <c r="A360" s="183"/>
      <c r="B360" s="203"/>
      <c r="C360" s="174" t="s">
        <v>315</v>
      </c>
      <c r="D360" s="185">
        <v>4300</v>
      </c>
      <c r="E360" s="230">
        <v>100000</v>
      </c>
    </row>
    <row r="361" spans="1:5" s="82" customFormat="1" ht="20.25" customHeight="1">
      <c r="A361" s="176"/>
      <c r="B361" s="184">
        <v>90015</v>
      </c>
      <c r="C361" s="246" t="s">
        <v>11</v>
      </c>
      <c r="D361" s="171"/>
      <c r="E361" s="172">
        <f>IF(SUM(E362:E364)&gt;0,SUM(E362:E364),"")</f>
        <v>1690000</v>
      </c>
    </row>
    <row r="362" spans="1:5" s="83" customFormat="1" ht="13.5" customHeight="1">
      <c r="A362" s="183"/>
      <c r="B362" s="178"/>
      <c r="C362" s="174" t="s">
        <v>12</v>
      </c>
      <c r="D362" s="185">
        <v>4300</v>
      </c>
      <c r="E362" s="230">
        <v>400000</v>
      </c>
    </row>
    <row r="363" spans="1:5" s="83" customFormat="1" ht="15" customHeight="1">
      <c r="A363" s="176"/>
      <c r="B363" s="178"/>
      <c r="C363" s="174" t="s">
        <v>313</v>
      </c>
      <c r="D363" s="185">
        <v>4260</v>
      </c>
      <c r="E363" s="230">
        <v>1250000</v>
      </c>
    </row>
    <row r="364" spans="1:5" s="83" customFormat="1" ht="13.5" customHeight="1">
      <c r="A364" s="176"/>
      <c r="B364" s="203"/>
      <c r="C364" s="174" t="s">
        <v>448</v>
      </c>
      <c r="D364" s="185">
        <v>6050</v>
      </c>
      <c r="E364" s="230">
        <v>40000</v>
      </c>
    </row>
    <row r="365" spans="1:5" s="83" customFormat="1" ht="18" customHeight="1">
      <c r="A365" s="176"/>
      <c r="B365" s="184" t="s">
        <v>13</v>
      </c>
      <c r="C365" s="236" t="s">
        <v>14</v>
      </c>
      <c r="D365" s="198"/>
      <c r="E365" s="316">
        <f>IF(SUM(E366:E367)&gt;0,SUM(E366:E367),"")</f>
        <v>10000</v>
      </c>
    </row>
    <row r="366" spans="1:5" s="83" customFormat="1" ht="13.5" customHeight="1">
      <c r="A366" s="176"/>
      <c r="B366" s="178"/>
      <c r="C366" s="174" t="s">
        <v>312</v>
      </c>
      <c r="D366" s="185">
        <v>4210</v>
      </c>
      <c r="E366" s="230">
        <v>10000</v>
      </c>
    </row>
    <row r="367" spans="1:5" s="83" customFormat="1" ht="13.5" customHeight="1">
      <c r="A367" s="176"/>
      <c r="B367" s="203"/>
      <c r="C367" s="174" t="s">
        <v>315</v>
      </c>
      <c r="D367" s="317">
        <v>4300</v>
      </c>
      <c r="E367" s="230"/>
    </row>
    <row r="368" spans="1:5" s="82" customFormat="1" ht="20.25" customHeight="1">
      <c r="A368" s="176"/>
      <c r="B368" s="196">
        <v>90095</v>
      </c>
      <c r="C368" s="236" t="s">
        <v>94</v>
      </c>
      <c r="D368" s="198"/>
      <c r="E368" s="177">
        <f>IF(SUM(E369:E371,E374:E377)&gt;0,SUM(E369:E371,E374:E377),"")</f>
        <v>791441</v>
      </c>
    </row>
    <row r="369" spans="1:5" s="83" customFormat="1" ht="15" customHeight="1">
      <c r="A369" s="183"/>
      <c r="B369" s="178"/>
      <c r="C369" s="174" t="s">
        <v>15</v>
      </c>
      <c r="D369" s="185">
        <v>4100</v>
      </c>
      <c r="E369" s="230">
        <v>130000</v>
      </c>
    </row>
    <row r="370" spans="1:5" s="83" customFormat="1" ht="15" customHeight="1">
      <c r="A370" s="183"/>
      <c r="B370" s="178"/>
      <c r="C370" s="174" t="s">
        <v>578</v>
      </c>
      <c r="D370" s="185">
        <v>4260</v>
      </c>
      <c r="E370" s="230">
        <v>5000</v>
      </c>
    </row>
    <row r="371" spans="1:5" s="273" customFormat="1" ht="13.5" customHeight="1">
      <c r="A371" s="176"/>
      <c r="B371" s="178"/>
      <c r="C371" s="376" t="s">
        <v>315</v>
      </c>
      <c r="D371" s="375">
        <v>4300</v>
      </c>
      <c r="E371" s="285">
        <f>IF(SUM(E372:E373)&gt;0,SUM(E372:E373),"")</f>
        <v>24000</v>
      </c>
    </row>
    <row r="372" spans="1:5" s="83" customFormat="1" ht="12.75">
      <c r="A372" s="176"/>
      <c r="B372" s="178"/>
      <c r="C372" s="274" t="s">
        <v>17</v>
      </c>
      <c r="D372" s="200"/>
      <c r="E372" s="230">
        <v>20000</v>
      </c>
    </row>
    <row r="373" spans="1:5" s="83" customFormat="1" ht="12.75">
      <c r="A373" s="176"/>
      <c r="B373" s="178"/>
      <c r="C373" s="302" t="s">
        <v>18</v>
      </c>
      <c r="D373" s="318"/>
      <c r="E373" s="230">
        <v>4000</v>
      </c>
    </row>
    <row r="374" spans="1:5" s="83" customFormat="1" ht="24">
      <c r="A374" s="176"/>
      <c r="B374" s="178"/>
      <c r="C374" s="173" t="s">
        <v>0</v>
      </c>
      <c r="D374" s="318">
        <v>8070</v>
      </c>
      <c r="E374" s="230">
        <v>8905</v>
      </c>
    </row>
    <row r="375" spans="1:5" s="83" customFormat="1" ht="24" customHeight="1">
      <c r="A375" s="176"/>
      <c r="B375" s="319"/>
      <c r="C375" s="173" t="s">
        <v>19</v>
      </c>
      <c r="D375" s="185">
        <v>4300</v>
      </c>
      <c r="E375" s="230">
        <v>3500</v>
      </c>
    </row>
    <row r="376" spans="1:5" s="83" customFormat="1" ht="12.75">
      <c r="A376" s="176"/>
      <c r="B376" s="178"/>
      <c r="C376" s="174" t="s">
        <v>20</v>
      </c>
      <c r="D376" s="185">
        <v>4430</v>
      </c>
      <c r="E376" s="230">
        <v>200000</v>
      </c>
    </row>
    <row r="377" spans="1:5" s="273" customFormat="1" ht="13.5" customHeight="1">
      <c r="A377" s="176"/>
      <c r="B377" s="178"/>
      <c r="C377" s="376" t="s">
        <v>345</v>
      </c>
      <c r="D377" s="375">
        <v>6050</v>
      </c>
      <c r="E377" s="285">
        <f>IF(SUM(E378:E379)&gt;0,SUM(E378:E379),"")</f>
        <v>420036</v>
      </c>
    </row>
    <row r="378" spans="1:5" s="83" customFormat="1" ht="12.75">
      <c r="A378" s="176"/>
      <c r="B378" s="178"/>
      <c r="C378" s="188" t="s">
        <v>21</v>
      </c>
      <c r="D378" s="200"/>
      <c r="E378" s="230"/>
    </row>
    <row r="379" spans="1:5" s="83" customFormat="1" ht="13.5" thickBot="1">
      <c r="A379" s="221"/>
      <c r="B379" s="178"/>
      <c r="C379" s="288" t="s">
        <v>23</v>
      </c>
      <c r="D379" s="200"/>
      <c r="E379" s="277">
        <v>420036</v>
      </c>
    </row>
    <row r="380" spans="1:5" s="87" customFormat="1" ht="23.25" customHeight="1" thickBot="1">
      <c r="A380" s="361">
        <v>921</v>
      </c>
      <c r="B380" s="182"/>
      <c r="C380" s="245" t="s">
        <v>291</v>
      </c>
      <c r="D380" s="168"/>
      <c r="E380" s="169">
        <f>IF(SUM(E381,E383,E385,E388,E391,E393,E395)&gt;0,SUM(E381,E383,E385,E388,E391,E393,E395),"")</f>
        <v>2431200</v>
      </c>
    </row>
    <row r="381" spans="1:5" s="82" customFormat="1" ht="21" customHeight="1">
      <c r="A381" s="234"/>
      <c r="B381" s="184">
        <v>92106</v>
      </c>
      <c r="C381" s="246" t="s">
        <v>293</v>
      </c>
      <c r="D381" s="171"/>
      <c r="E381" s="172">
        <f>IF(SUM(E382:E382)&gt;0,SUM(E382:E382),"")</f>
        <v>316000</v>
      </c>
    </row>
    <row r="382" spans="1:5" s="83" customFormat="1" ht="15" customHeight="1">
      <c r="A382" s="183"/>
      <c r="B382" s="178"/>
      <c r="C382" s="174" t="s">
        <v>24</v>
      </c>
      <c r="D382" s="185">
        <v>2550</v>
      </c>
      <c r="E382" s="230">
        <v>316000</v>
      </c>
    </row>
    <row r="383" spans="1:5" s="82" customFormat="1" ht="16.5" customHeight="1">
      <c r="A383" s="249"/>
      <c r="B383" s="184">
        <v>92108</v>
      </c>
      <c r="C383" s="246" t="s">
        <v>296</v>
      </c>
      <c r="D383" s="171"/>
      <c r="E383" s="172">
        <f>IF(SUM(E384:E384)&gt;0,SUM(E384:E384),"")</f>
        <v>330000</v>
      </c>
    </row>
    <row r="384" spans="1:5" s="83" customFormat="1" ht="12.75">
      <c r="A384" s="183"/>
      <c r="B384" s="178"/>
      <c r="C384" s="174" t="s">
        <v>24</v>
      </c>
      <c r="D384" s="185">
        <v>2550</v>
      </c>
      <c r="E384" s="230">
        <v>330000</v>
      </c>
    </row>
    <row r="385" spans="1:5" s="82" customFormat="1" ht="16.5" customHeight="1">
      <c r="A385" s="176"/>
      <c r="B385" s="196">
        <v>92109</v>
      </c>
      <c r="C385" s="236" t="s">
        <v>25</v>
      </c>
      <c r="D385" s="198"/>
      <c r="E385" s="177">
        <f>IF(SUM(E386:E387)&gt;0,SUM(E386:E387),"")</f>
        <v>851700</v>
      </c>
    </row>
    <row r="386" spans="1:5" s="83" customFormat="1" ht="12.75">
      <c r="A386" s="183"/>
      <c r="B386" s="178"/>
      <c r="C386" s="174" t="s">
        <v>24</v>
      </c>
      <c r="D386" s="185">
        <v>2550</v>
      </c>
      <c r="E386" s="230">
        <v>851700</v>
      </c>
    </row>
    <row r="387" spans="1:5" s="83" customFormat="1" ht="12.75">
      <c r="A387" s="176"/>
      <c r="B387" s="178"/>
      <c r="C387" s="174" t="s">
        <v>26</v>
      </c>
      <c r="D387" s="185">
        <v>6130</v>
      </c>
      <c r="E387" s="230"/>
    </row>
    <row r="388" spans="1:5" s="82" customFormat="1" ht="16.5" customHeight="1">
      <c r="A388" s="176"/>
      <c r="B388" s="196">
        <v>92116</v>
      </c>
      <c r="C388" s="236" t="s">
        <v>298</v>
      </c>
      <c r="D388" s="198"/>
      <c r="E388" s="177">
        <f>IF(SUM(E389:E390)&gt;0,SUM(E389:E390),"")</f>
        <v>435000</v>
      </c>
    </row>
    <row r="389" spans="1:5" s="83" customFormat="1" ht="12.75">
      <c r="A389" s="183"/>
      <c r="B389" s="178"/>
      <c r="C389" s="174" t="s">
        <v>24</v>
      </c>
      <c r="D389" s="185">
        <v>2550</v>
      </c>
      <c r="E389" s="230">
        <v>425000</v>
      </c>
    </row>
    <row r="390" spans="1:5" s="296" customFormat="1" ht="12.75">
      <c r="A390" s="176"/>
      <c r="B390" s="238"/>
      <c r="C390" s="248" t="s">
        <v>26</v>
      </c>
      <c r="D390" s="295">
        <v>6130</v>
      </c>
      <c r="E390" s="230">
        <v>10000</v>
      </c>
    </row>
    <row r="391" spans="1:5" s="82" customFormat="1" ht="16.5" customHeight="1">
      <c r="A391" s="176"/>
      <c r="B391" s="196">
        <v>92118</v>
      </c>
      <c r="C391" s="236" t="s">
        <v>300</v>
      </c>
      <c r="D391" s="198"/>
      <c r="E391" s="177">
        <f>IF(SUM(E392:E392)&gt;0,SUM(E392:E392),"")</f>
        <v>416000</v>
      </c>
    </row>
    <row r="392" spans="1:5" s="83" customFormat="1" ht="15" customHeight="1">
      <c r="A392" s="183"/>
      <c r="B392" s="178"/>
      <c r="C392" s="174" t="s">
        <v>24</v>
      </c>
      <c r="D392" s="185">
        <v>2550</v>
      </c>
      <c r="E392" s="230">
        <v>416000</v>
      </c>
    </row>
    <row r="393" spans="1:5" s="82" customFormat="1" ht="16.5" customHeight="1">
      <c r="A393" s="176"/>
      <c r="B393" s="196">
        <v>92120</v>
      </c>
      <c r="C393" s="236" t="s">
        <v>27</v>
      </c>
      <c r="D393" s="198"/>
      <c r="E393" s="177">
        <f>IF(SUM(E394:E394)&gt;0,SUM(E394:E394),"")</f>
        <v>25000</v>
      </c>
    </row>
    <row r="394" spans="1:5" s="303" customFormat="1" ht="36">
      <c r="A394" s="183"/>
      <c r="B394" s="240"/>
      <c r="C394" s="173" t="s">
        <v>28</v>
      </c>
      <c r="D394" s="250">
        <v>6230</v>
      </c>
      <c r="E394" s="230">
        <v>25000</v>
      </c>
    </row>
    <row r="395" spans="1:9" s="82" customFormat="1" ht="16.5" customHeight="1">
      <c r="A395" s="249"/>
      <c r="B395" s="196">
        <v>92195</v>
      </c>
      <c r="C395" s="236" t="s">
        <v>94</v>
      </c>
      <c r="D395" s="198"/>
      <c r="E395" s="177">
        <f>IF(SUM(E396,E409:E413)&gt;0,SUM(E396,E409:E413),"")</f>
        <v>57500</v>
      </c>
      <c r="I395" s="320"/>
    </row>
    <row r="396" spans="1:5" s="273" customFormat="1" ht="24">
      <c r="A396" s="183"/>
      <c r="B396" s="178"/>
      <c r="C396" s="254" t="s">
        <v>522</v>
      </c>
      <c r="D396" s="375">
        <v>2820</v>
      </c>
      <c r="E396" s="285">
        <f>IF(SUM(E397:E408)&gt;0,SUM(E397:E408),"")</f>
        <v>20500</v>
      </c>
    </row>
    <row r="397" spans="1:5" s="117" customFormat="1" ht="12.75">
      <c r="A397" s="176"/>
      <c r="B397" s="178"/>
      <c r="C397" s="276" t="s">
        <v>29</v>
      </c>
      <c r="D397" s="200"/>
      <c r="E397" s="230">
        <v>2000</v>
      </c>
    </row>
    <row r="398" spans="1:5" s="117" customFormat="1" ht="12.75">
      <c r="A398" s="176"/>
      <c r="B398" s="178"/>
      <c r="C398" s="274" t="s">
        <v>32</v>
      </c>
      <c r="D398" s="200"/>
      <c r="E398" s="230">
        <v>2000</v>
      </c>
    </row>
    <row r="399" spans="1:5" s="117" customFormat="1" ht="12.75">
      <c r="A399" s="176"/>
      <c r="B399" s="178"/>
      <c r="C399" s="274" t="s">
        <v>33</v>
      </c>
      <c r="D399" s="200"/>
      <c r="E399" s="230">
        <v>2000</v>
      </c>
    </row>
    <row r="400" spans="1:5" s="117" customFormat="1" ht="12.75">
      <c r="A400" s="176"/>
      <c r="B400" s="178"/>
      <c r="C400" s="274" t="s">
        <v>34</v>
      </c>
      <c r="D400" s="200"/>
      <c r="E400" s="230">
        <v>1000</v>
      </c>
    </row>
    <row r="401" spans="1:5" s="117" customFormat="1" ht="12.75">
      <c r="A401" s="176"/>
      <c r="B401" s="178"/>
      <c r="C401" s="274" t="s">
        <v>35</v>
      </c>
      <c r="D401" s="200"/>
      <c r="E401" s="230">
        <v>1000</v>
      </c>
    </row>
    <row r="402" spans="1:5" s="117" customFormat="1" ht="12.75">
      <c r="A402" s="176"/>
      <c r="B402" s="178"/>
      <c r="C402" s="274" t="s">
        <v>36</v>
      </c>
      <c r="D402" s="200"/>
      <c r="E402" s="230">
        <v>500</v>
      </c>
    </row>
    <row r="403" spans="1:5" s="117" customFormat="1" ht="12.75">
      <c r="A403" s="176"/>
      <c r="B403" s="178"/>
      <c r="C403" s="274" t="s">
        <v>37</v>
      </c>
      <c r="D403" s="200"/>
      <c r="E403" s="230">
        <v>3000</v>
      </c>
    </row>
    <row r="404" spans="1:5" s="117" customFormat="1" ht="13.5" customHeight="1">
      <c r="A404" s="176"/>
      <c r="B404" s="178"/>
      <c r="C404" s="321" t="s">
        <v>38</v>
      </c>
      <c r="D404" s="200"/>
      <c r="E404" s="230">
        <v>3000</v>
      </c>
    </row>
    <row r="405" spans="1:5" s="117" customFormat="1" ht="13.5" customHeight="1">
      <c r="A405" s="176"/>
      <c r="B405" s="178"/>
      <c r="C405" s="288" t="s">
        <v>39</v>
      </c>
      <c r="D405" s="200"/>
      <c r="E405" s="230">
        <v>1000</v>
      </c>
    </row>
    <row r="406" spans="1:5" s="117" customFormat="1" ht="13.5" customHeight="1">
      <c r="A406" s="176"/>
      <c r="B406" s="178"/>
      <c r="C406" s="288" t="s">
        <v>41</v>
      </c>
      <c r="D406" s="200"/>
      <c r="E406" s="230">
        <v>2000</v>
      </c>
    </row>
    <row r="407" spans="1:5" s="117" customFormat="1" ht="13.5" customHeight="1">
      <c r="A407" s="176"/>
      <c r="B407" s="178"/>
      <c r="C407" s="288" t="s">
        <v>42</v>
      </c>
      <c r="D407" s="200"/>
      <c r="E407" s="230">
        <v>2000</v>
      </c>
    </row>
    <row r="408" spans="1:5" s="117" customFormat="1" ht="12.75">
      <c r="A408" s="176"/>
      <c r="B408" s="178"/>
      <c r="C408" s="288" t="s">
        <v>43</v>
      </c>
      <c r="D408" s="200"/>
      <c r="E408" s="230">
        <v>1000</v>
      </c>
    </row>
    <row r="409" spans="1:5" s="83" customFormat="1" ht="12.75">
      <c r="A409" s="176"/>
      <c r="B409" s="178"/>
      <c r="C409" s="174" t="s">
        <v>525</v>
      </c>
      <c r="D409" s="185">
        <v>3020</v>
      </c>
      <c r="E409" s="230">
        <v>10000</v>
      </c>
    </row>
    <row r="410" spans="1:5" s="83" customFormat="1" ht="12.75">
      <c r="A410" s="176"/>
      <c r="B410" s="178"/>
      <c r="C410" s="174" t="s">
        <v>312</v>
      </c>
      <c r="D410" s="185">
        <v>4210</v>
      </c>
      <c r="E410" s="230">
        <v>3000</v>
      </c>
    </row>
    <row r="411" spans="1:5" s="83" customFormat="1" ht="12.75">
      <c r="A411" s="176"/>
      <c r="B411" s="178"/>
      <c r="C411" s="174" t="s">
        <v>44</v>
      </c>
      <c r="D411" s="185">
        <v>4300</v>
      </c>
      <c r="E411" s="230">
        <v>10000</v>
      </c>
    </row>
    <row r="412" spans="1:5" s="83" customFormat="1" ht="48.75" customHeight="1">
      <c r="A412" s="204"/>
      <c r="B412" s="203"/>
      <c r="C412" s="173" t="s">
        <v>562</v>
      </c>
      <c r="D412" s="185">
        <v>2620</v>
      </c>
      <c r="E412" s="230">
        <v>14000</v>
      </c>
    </row>
    <row r="413" spans="1:5" s="83" customFormat="1" ht="24.75" thickBot="1">
      <c r="A413" s="221"/>
      <c r="B413" s="178"/>
      <c r="C413" s="293" t="s">
        <v>45</v>
      </c>
      <c r="D413" s="200">
        <v>2990</v>
      </c>
      <c r="E413" s="277"/>
    </row>
    <row r="414" spans="1:5" s="87" customFormat="1" ht="24" customHeight="1" thickBot="1">
      <c r="A414" s="361">
        <v>926</v>
      </c>
      <c r="B414" s="182"/>
      <c r="C414" s="245" t="s">
        <v>303</v>
      </c>
      <c r="D414" s="322"/>
      <c r="E414" s="169">
        <f>IF(SUM(E415,E443)&gt;0,SUM(E415,E443),"")</f>
        <v>1840900</v>
      </c>
    </row>
    <row r="415" spans="1:5" s="82" customFormat="1" ht="18.75" customHeight="1">
      <c r="A415" s="234"/>
      <c r="B415" s="184">
        <v>92605</v>
      </c>
      <c r="C415" s="246" t="s">
        <v>46</v>
      </c>
      <c r="D415" s="379"/>
      <c r="E415" s="172">
        <f>IF(SUM(E416,E442:E442)&gt;0,SUM(E416,E442:E442),"")</f>
        <v>233000</v>
      </c>
    </row>
    <row r="416" spans="1:5" s="273" customFormat="1" ht="24.75" customHeight="1">
      <c r="A416" s="183"/>
      <c r="B416" s="178"/>
      <c r="C416" s="254" t="s">
        <v>47</v>
      </c>
      <c r="D416" s="375">
        <v>2630</v>
      </c>
      <c r="E416" s="285">
        <f>IF(SUM(E417:E441),SUM(E417:E441),"")</f>
        <v>233000</v>
      </c>
    </row>
    <row r="417" spans="1:5" s="83" customFormat="1" ht="14.25" customHeight="1">
      <c r="A417" s="176"/>
      <c r="B417" s="178"/>
      <c r="C417" s="276" t="s">
        <v>48</v>
      </c>
      <c r="D417" s="200"/>
      <c r="E417" s="230">
        <v>24000</v>
      </c>
    </row>
    <row r="418" spans="1:5" s="83" customFormat="1" ht="14.25" customHeight="1">
      <c r="A418" s="176"/>
      <c r="B418" s="178"/>
      <c r="C418" s="274" t="s">
        <v>49</v>
      </c>
      <c r="D418" s="200"/>
      <c r="E418" s="230">
        <v>31500</v>
      </c>
    </row>
    <row r="419" spans="1:5" s="83" customFormat="1" ht="14.25" customHeight="1">
      <c r="A419" s="176"/>
      <c r="B419" s="178"/>
      <c r="C419" s="274" t="s">
        <v>50</v>
      </c>
      <c r="D419" s="200"/>
      <c r="E419" s="230">
        <v>11500</v>
      </c>
    </row>
    <row r="420" spans="1:5" s="83" customFormat="1" ht="14.25" customHeight="1">
      <c r="A420" s="176"/>
      <c r="B420" s="178"/>
      <c r="C420" s="274" t="s">
        <v>51</v>
      </c>
      <c r="D420" s="200"/>
      <c r="E420" s="230">
        <v>6000</v>
      </c>
    </row>
    <row r="421" spans="1:5" s="83" customFormat="1" ht="14.25" customHeight="1">
      <c r="A421" s="176"/>
      <c r="B421" s="178"/>
      <c r="C421" s="274" t="s">
        <v>52</v>
      </c>
      <c r="D421" s="200"/>
      <c r="E421" s="230">
        <v>8000</v>
      </c>
    </row>
    <row r="422" spans="1:5" s="83" customFormat="1" ht="14.25" customHeight="1">
      <c r="A422" s="176"/>
      <c r="B422" s="178"/>
      <c r="C422" s="274" t="s">
        <v>53</v>
      </c>
      <c r="D422" s="200"/>
      <c r="E422" s="230">
        <v>14500</v>
      </c>
    </row>
    <row r="423" spans="1:5" s="83" customFormat="1" ht="14.25" customHeight="1">
      <c r="A423" s="176"/>
      <c r="B423" s="178"/>
      <c r="C423" s="274" t="s">
        <v>54</v>
      </c>
      <c r="D423" s="200"/>
      <c r="E423" s="230">
        <v>14500</v>
      </c>
    </row>
    <row r="424" spans="1:5" s="83" customFormat="1" ht="14.25" customHeight="1">
      <c r="A424" s="176"/>
      <c r="B424" s="178"/>
      <c r="C424" s="274" t="s">
        <v>55</v>
      </c>
      <c r="D424" s="200"/>
      <c r="E424" s="230">
        <v>15500</v>
      </c>
    </row>
    <row r="425" spans="1:5" s="83" customFormat="1" ht="14.25" customHeight="1">
      <c r="A425" s="176"/>
      <c r="B425" s="178"/>
      <c r="C425" s="274" t="s">
        <v>56</v>
      </c>
      <c r="D425" s="200"/>
      <c r="E425" s="230">
        <v>11000</v>
      </c>
    </row>
    <row r="426" spans="1:5" s="83" customFormat="1" ht="14.25" customHeight="1">
      <c r="A426" s="176"/>
      <c r="B426" s="178"/>
      <c r="C426" s="274" t="s">
        <v>57</v>
      </c>
      <c r="D426" s="200"/>
      <c r="E426" s="230">
        <v>9000</v>
      </c>
    </row>
    <row r="427" spans="1:5" s="83" customFormat="1" ht="14.25" customHeight="1">
      <c r="A427" s="176"/>
      <c r="B427" s="178"/>
      <c r="C427" s="274" t="s">
        <v>58</v>
      </c>
      <c r="D427" s="200"/>
      <c r="E427" s="230">
        <v>6000</v>
      </c>
    </row>
    <row r="428" spans="1:5" s="83" customFormat="1" ht="14.25" customHeight="1">
      <c r="A428" s="176"/>
      <c r="B428" s="178"/>
      <c r="C428" s="274" t="s">
        <v>59</v>
      </c>
      <c r="D428" s="200"/>
      <c r="E428" s="230">
        <v>13500</v>
      </c>
    </row>
    <row r="429" spans="1:5" s="83" customFormat="1" ht="14.25" customHeight="1">
      <c r="A429" s="176"/>
      <c r="B429" s="178"/>
      <c r="C429" s="274" t="s">
        <v>60</v>
      </c>
      <c r="D429" s="200"/>
      <c r="E429" s="230">
        <v>6500</v>
      </c>
    </row>
    <row r="430" spans="1:5" s="83" customFormat="1" ht="14.25" customHeight="1">
      <c r="A430" s="176"/>
      <c r="B430" s="178"/>
      <c r="C430" s="274" t="s">
        <v>61</v>
      </c>
      <c r="D430" s="200"/>
      <c r="E430" s="230">
        <v>4000</v>
      </c>
    </row>
    <row r="431" spans="1:5" s="83" customFormat="1" ht="14.25" customHeight="1">
      <c r="A431" s="176"/>
      <c r="B431" s="178"/>
      <c r="C431" s="274" t="s">
        <v>62</v>
      </c>
      <c r="D431" s="200"/>
      <c r="E431" s="230">
        <v>7500</v>
      </c>
    </row>
    <row r="432" spans="1:5" s="83" customFormat="1" ht="14.25" customHeight="1">
      <c r="A432" s="176"/>
      <c r="B432" s="178"/>
      <c r="C432" s="274" t="s">
        <v>63</v>
      </c>
      <c r="D432" s="200"/>
      <c r="E432" s="230">
        <v>12000</v>
      </c>
    </row>
    <row r="433" spans="1:5" s="83" customFormat="1" ht="14.25" customHeight="1">
      <c r="A433" s="176"/>
      <c r="B433" s="178"/>
      <c r="C433" s="274" t="s">
        <v>64</v>
      </c>
      <c r="D433" s="200"/>
      <c r="E433" s="230">
        <v>10000</v>
      </c>
    </row>
    <row r="434" spans="1:5" s="83" customFormat="1" ht="14.25" customHeight="1">
      <c r="A434" s="176"/>
      <c r="B434" s="178"/>
      <c r="C434" s="274" t="s">
        <v>65</v>
      </c>
      <c r="D434" s="200"/>
      <c r="E434" s="230">
        <v>3000</v>
      </c>
    </row>
    <row r="435" spans="1:5" s="83" customFormat="1" ht="14.25" customHeight="1">
      <c r="A435" s="176"/>
      <c r="B435" s="178"/>
      <c r="C435" s="274" t="s">
        <v>66</v>
      </c>
      <c r="D435" s="200"/>
      <c r="E435" s="230">
        <v>6000</v>
      </c>
    </row>
    <row r="436" spans="1:5" s="83" customFormat="1" ht="14.25" customHeight="1">
      <c r="A436" s="176"/>
      <c r="B436" s="178"/>
      <c r="C436" s="274" t="s">
        <v>67</v>
      </c>
      <c r="D436" s="200"/>
      <c r="E436" s="230">
        <v>3000</v>
      </c>
    </row>
    <row r="437" spans="1:5" s="83" customFormat="1" ht="14.25" customHeight="1">
      <c r="A437" s="176"/>
      <c r="B437" s="178"/>
      <c r="C437" s="274" t="s">
        <v>68</v>
      </c>
      <c r="D437" s="200"/>
      <c r="E437" s="230">
        <v>6000</v>
      </c>
    </row>
    <row r="438" spans="1:5" s="83" customFormat="1" ht="14.25" customHeight="1">
      <c r="A438" s="176"/>
      <c r="B438" s="178"/>
      <c r="C438" s="274" t="s">
        <v>70</v>
      </c>
      <c r="D438" s="200"/>
      <c r="E438" s="230">
        <v>4000</v>
      </c>
    </row>
    <row r="439" spans="1:5" s="83" customFormat="1" ht="14.25" customHeight="1">
      <c r="A439" s="176"/>
      <c r="B439" s="178"/>
      <c r="C439" s="274" t="s">
        <v>71</v>
      </c>
      <c r="D439" s="200"/>
      <c r="E439" s="230">
        <v>2000</v>
      </c>
    </row>
    <row r="440" spans="1:5" s="83" customFormat="1" ht="14.25" customHeight="1">
      <c r="A440" s="176"/>
      <c r="B440" s="178"/>
      <c r="C440" s="321" t="s">
        <v>72</v>
      </c>
      <c r="D440" s="200"/>
      <c r="E440" s="230">
        <v>2000</v>
      </c>
    </row>
    <row r="441" spans="1:7" s="83" customFormat="1" ht="14.25" customHeight="1">
      <c r="A441" s="176"/>
      <c r="B441" s="178"/>
      <c r="C441" s="302" t="s">
        <v>73</v>
      </c>
      <c r="D441" s="192"/>
      <c r="E441" s="230">
        <v>2000</v>
      </c>
      <c r="F441" s="323"/>
      <c r="G441" s="323"/>
    </row>
    <row r="442" spans="1:5" s="83" customFormat="1" ht="14.25" customHeight="1">
      <c r="A442" s="176"/>
      <c r="B442" s="203"/>
      <c r="C442" s="304"/>
      <c r="D442" s="192"/>
      <c r="E442" s="230"/>
    </row>
    <row r="443" spans="1:5" s="82" customFormat="1" ht="27" customHeight="1">
      <c r="A443" s="176"/>
      <c r="B443" s="184">
        <v>92695</v>
      </c>
      <c r="C443" s="246" t="s">
        <v>94</v>
      </c>
      <c r="D443" s="171"/>
      <c r="E443" s="172">
        <f>IF(SUM(E444,E447,E451:E454)&gt;0,SUM(E444,E447,E451:E454),"")</f>
        <v>1607900</v>
      </c>
    </row>
    <row r="444" spans="1:5" s="324" customFormat="1" ht="36">
      <c r="A444" s="183"/>
      <c r="B444" s="240"/>
      <c r="C444" s="254" t="s">
        <v>74</v>
      </c>
      <c r="D444" s="255">
        <v>2830</v>
      </c>
      <c r="E444" s="380">
        <f>IF(SUM(E445:E446)&gt;0,SUM(E445:E446),"")</f>
        <v>156500</v>
      </c>
    </row>
    <row r="445" spans="1:5" s="83" customFormat="1" ht="15" customHeight="1">
      <c r="A445" s="249"/>
      <c r="B445" s="178"/>
      <c r="C445" s="276" t="s">
        <v>75</v>
      </c>
      <c r="D445" s="200"/>
      <c r="E445" s="230">
        <v>120000</v>
      </c>
    </row>
    <row r="446" spans="1:5" s="83" customFormat="1" ht="13.5" customHeight="1">
      <c r="A446" s="176"/>
      <c r="B446" s="178"/>
      <c r="C446" s="274" t="s">
        <v>76</v>
      </c>
      <c r="D446" s="200"/>
      <c r="E446" s="230">
        <v>36500</v>
      </c>
    </row>
    <row r="447" spans="1:5" s="83" customFormat="1" ht="13.5" customHeight="1">
      <c r="A447" s="176"/>
      <c r="B447" s="178"/>
      <c r="C447" s="382" t="s">
        <v>345</v>
      </c>
      <c r="D447" s="381">
        <v>6050</v>
      </c>
      <c r="E447" s="380">
        <f>IF(SUM(E448:E450)&gt;0,SUM(E448:E450),"")</f>
        <v>1444400</v>
      </c>
    </row>
    <row r="448" spans="1:5" s="83" customFormat="1" ht="17.25" customHeight="1">
      <c r="A448" s="176"/>
      <c r="B448" s="178"/>
      <c r="C448" s="207" t="s">
        <v>77</v>
      </c>
      <c r="D448" s="200"/>
      <c r="E448" s="239">
        <v>500000</v>
      </c>
    </row>
    <row r="449" spans="1:5" s="83" customFormat="1" ht="24" customHeight="1">
      <c r="A449" s="176"/>
      <c r="B449" s="178"/>
      <c r="C449" s="199" t="s">
        <v>78</v>
      </c>
      <c r="D449" s="200"/>
      <c r="E449" s="230">
        <v>944400</v>
      </c>
    </row>
    <row r="450" spans="1:5" s="83" customFormat="1" ht="13.5" customHeight="1">
      <c r="A450" s="176"/>
      <c r="B450" s="178"/>
      <c r="C450" s="274"/>
      <c r="D450" s="200"/>
      <c r="E450" s="230"/>
    </row>
    <row r="451" spans="1:5" s="83" customFormat="1" ht="37.5" customHeight="1">
      <c r="A451" s="176"/>
      <c r="B451" s="178"/>
      <c r="C451" s="173" t="s">
        <v>28</v>
      </c>
      <c r="D451" s="192">
        <v>6230</v>
      </c>
      <c r="E451" s="239"/>
    </row>
    <row r="452" spans="1:5" s="83" customFormat="1" ht="13.5" customHeight="1">
      <c r="A452" s="176"/>
      <c r="B452" s="178"/>
      <c r="C452" s="279" t="s">
        <v>308</v>
      </c>
      <c r="D452" s="192">
        <v>3020</v>
      </c>
      <c r="E452" s="230">
        <v>2000</v>
      </c>
    </row>
    <row r="453" spans="1:5" s="83" customFormat="1" ht="13.5" customHeight="1">
      <c r="A453" s="176"/>
      <c r="B453" s="178"/>
      <c r="C453" s="174" t="s">
        <v>312</v>
      </c>
      <c r="D453" s="185">
        <v>4210</v>
      </c>
      <c r="E453" s="230">
        <v>4231</v>
      </c>
    </row>
    <row r="454" spans="1:5" s="83" customFormat="1" ht="13.5" customHeight="1" thickBot="1">
      <c r="A454" s="176"/>
      <c r="B454" s="178"/>
      <c r="C454" s="279" t="s">
        <v>315</v>
      </c>
      <c r="D454" s="189">
        <v>4300</v>
      </c>
      <c r="E454" s="237">
        <v>769</v>
      </c>
    </row>
    <row r="455" spans="1:5" s="151" customFormat="1" ht="32.25" customHeight="1" thickBot="1">
      <c r="A455" s="325"/>
      <c r="B455" s="326"/>
      <c r="C455" s="327" t="s">
        <v>79</v>
      </c>
      <c r="D455" s="328"/>
      <c r="E455" s="329">
        <f>IF(SUM(E8,E11,E14,E60,E67,E85,E109,E170,E173,E194,E200,E278,E292,E307,E320,E336,E380,E414)&gt;0,SUM(E8,E11,E14,E60,E67,E85,E109,E170,E173,E194,E200,E278,E292,E307,E320,E336,E380,E414),"")</f>
        <v>116422685</v>
      </c>
    </row>
    <row r="456" spans="1:4" ht="12.75">
      <c r="A456" s="330"/>
      <c r="B456" s="83"/>
      <c r="C456" s="83"/>
      <c r="D456" s="83"/>
    </row>
    <row r="457" s="83" customFormat="1" ht="12.75">
      <c r="C457" s="331"/>
    </row>
    <row r="458" spans="1:3" ht="12.75">
      <c r="A458" s="83"/>
      <c r="C458" s="331"/>
    </row>
    <row r="459" ht="12.75">
      <c r="C459" s="331"/>
    </row>
    <row r="474" ht="30" customHeight="1">
      <c r="C474" s="332"/>
    </row>
  </sheetData>
  <printOptions/>
  <pageMargins left="0.75" right="0.75" top="1" bottom="1" header="0.5" footer="0.5"/>
  <pageSetup horizontalDpi="240" verticalDpi="24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J575"/>
  <sheetViews>
    <sheetView workbookViewId="0" topLeftCell="A1">
      <selection activeCell="D278" sqref="D278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49.625" style="0" customWidth="1"/>
    <col min="4" max="4" width="5.375" style="0" customWidth="1"/>
    <col min="5" max="5" width="12.75390625" style="0" customWidth="1"/>
    <col min="6" max="7" width="11.875" style="0" customWidth="1"/>
    <col min="8" max="8" width="10.75390625" style="0" customWidth="1"/>
    <col min="9" max="9" width="11.375" style="0" customWidth="1"/>
    <col min="10" max="10" width="9.625" style="0" customWidth="1"/>
    <col min="11" max="11" width="10.125" style="0" customWidth="1"/>
  </cols>
  <sheetData>
    <row r="1" spans="1:5" ht="12.75">
      <c r="A1" s="1"/>
      <c r="B1" s="1"/>
      <c r="C1" s="1"/>
      <c r="D1" s="1"/>
      <c r="E1" s="153"/>
    </row>
    <row r="2" spans="1:5" ht="13.5" customHeight="1">
      <c r="A2" s="1"/>
      <c r="B2" s="1"/>
      <c r="C2" s="1"/>
      <c r="D2" s="1"/>
      <c r="E2" s="1"/>
    </row>
    <row r="3" spans="1:5" s="4" customFormat="1" ht="20.25">
      <c r="A3" s="2"/>
      <c r="B3" s="3"/>
      <c r="C3" s="154" t="s">
        <v>31</v>
      </c>
      <c r="D3" s="155"/>
      <c r="E3" s="156"/>
    </row>
    <row r="4" spans="1:5" ht="12.75">
      <c r="A4" s="1"/>
      <c r="B4" s="1"/>
      <c r="C4" s="1"/>
      <c r="D4" s="1"/>
      <c r="E4" s="157"/>
    </row>
    <row r="5" spans="1:5" ht="13.5" thickBot="1">
      <c r="A5" s="1"/>
      <c r="B5" s="1"/>
      <c r="C5" s="1"/>
      <c r="D5" s="1"/>
      <c r="E5" s="1"/>
    </row>
    <row r="6" spans="1:5" ht="59.25" customHeight="1" thickBot="1">
      <c r="A6" s="158"/>
      <c r="B6" s="159" t="s">
        <v>81</v>
      </c>
      <c r="C6" s="357" t="s">
        <v>82</v>
      </c>
      <c r="D6" s="160" t="s">
        <v>83</v>
      </c>
      <c r="E6" s="161" t="s">
        <v>307</v>
      </c>
    </row>
    <row r="7" spans="1:5" ht="14.25" customHeight="1" thickBot="1">
      <c r="A7" s="5"/>
      <c r="B7" s="162">
        <v>2</v>
      </c>
      <c r="C7" s="163">
        <v>3</v>
      </c>
      <c r="D7" s="164">
        <v>4</v>
      </c>
      <c r="E7" s="6">
        <v>7</v>
      </c>
    </row>
    <row r="8" spans="1:5" ht="24" customHeight="1" thickBot="1">
      <c r="A8" s="165" t="s">
        <v>85</v>
      </c>
      <c r="B8" s="166"/>
      <c r="C8" s="167" t="s">
        <v>86</v>
      </c>
      <c r="D8" s="168"/>
      <c r="E8" s="169">
        <f>IF(SUM(E9)&gt;0,SUM(E9),"")</f>
        <v>1054</v>
      </c>
    </row>
    <row r="9" spans="1:5" ht="18" customHeight="1">
      <c r="A9" s="176"/>
      <c r="B9" s="305" t="s">
        <v>318</v>
      </c>
      <c r="C9" s="290" t="s">
        <v>319</v>
      </c>
      <c r="D9" s="291"/>
      <c r="E9" s="177">
        <f>IF(SUM(E10:E10)&gt;0,SUM(E10:E10),"")</f>
        <v>1054</v>
      </c>
    </row>
    <row r="10" spans="1:5" ht="27.75" customHeight="1" thickBot="1">
      <c r="A10" s="176"/>
      <c r="B10" s="178"/>
      <c r="C10" s="179" t="s">
        <v>320</v>
      </c>
      <c r="D10" s="180">
        <v>2850</v>
      </c>
      <c r="E10" s="181">
        <v>1054</v>
      </c>
    </row>
    <row r="11" spans="1:5" ht="23.25" customHeight="1" thickBot="1">
      <c r="A11" s="165" t="s">
        <v>321</v>
      </c>
      <c r="B11" s="182"/>
      <c r="C11" s="167" t="s">
        <v>322</v>
      </c>
      <c r="D11" s="168"/>
      <c r="E11" s="169">
        <f>IF(SUM(E12)&gt;0,SUM(E12),"")</f>
        <v>1000</v>
      </c>
    </row>
    <row r="12" spans="1:5" ht="18" customHeight="1">
      <c r="A12" s="183"/>
      <c r="B12" s="184" t="s">
        <v>323</v>
      </c>
      <c r="C12" s="170" t="s">
        <v>324</v>
      </c>
      <c r="D12" s="171"/>
      <c r="E12" s="172">
        <f>IF(SUM(E13:E14)&gt;0,SUM(E13:E14),"")</f>
        <v>1000</v>
      </c>
    </row>
    <row r="13" spans="1:5" ht="12.75">
      <c r="A13" s="176"/>
      <c r="B13" s="178"/>
      <c r="C13" s="173" t="s">
        <v>315</v>
      </c>
      <c r="D13" s="185">
        <v>4300</v>
      </c>
      <c r="E13" s="186">
        <v>1000</v>
      </c>
    </row>
    <row r="14" spans="1:5" ht="13.5" thickBot="1">
      <c r="A14" s="176"/>
      <c r="B14" s="178"/>
      <c r="C14" s="173"/>
      <c r="D14" s="185"/>
      <c r="E14" s="186"/>
    </row>
    <row r="15" spans="1:5" ht="22.5" customHeight="1" thickBot="1">
      <c r="A15" s="187">
        <v>600</v>
      </c>
      <c r="B15" s="182"/>
      <c r="C15" s="167" t="s">
        <v>102</v>
      </c>
      <c r="D15" s="168"/>
      <c r="E15" s="169">
        <f>IF(SUM(E16,E24,E33,E42,E85)&gt;0,SUM(E16,E24,E33,E42,E85),"")</f>
        <v>12154008</v>
      </c>
    </row>
    <row r="16" spans="1:5" ht="18" customHeight="1">
      <c r="A16" s="183"/>
      <c r="B16" s="184">
        <v>60004</v>
      </c>
      <c r="C16" s="170" t="s">
        <v>325</v>
      </c>
      <c r="D16" s="171"/>
      <c r="E16" s="363">
        <f>IF(SUM(E17:E19)&gt;0,SUM(E17:E19),"")</f>
        <v>2980000</v>
      </c>
    </row>
    <row r="17" spans="1:5" ht="18" customHeight="1">
      <c r="A17" s="176"/>
      <c r="B17" s="178"/>
      <c r="C17" s="173" t="s">
        <v>326</v>
      </c>
      <c r="D17" s="185">
        <v>2650</v>
      </c>
      <c r="E17" s="186">
        <v>2400000</v>
      </c>
    </row>
    <row r="18" spans="1:5" ht="18" customHeight="1">
      <c r="A18" s="176"/>
      <c r="B18" s="178"/>
      <c r="C18" s="173"/>
      <c r="D18" s="185"/>
      <c r="E18" s="186"/>
    </row>
    <row r="19" spans="1:5" ht="36.75" customHeight="1">
      <c r="A19" s="176"/>
      <c r="B19" s="178"/>
      <c r="C19" s="254" t="s">
        <v>327</v>
      </c>
      <c r="D19" s="371">
        <v>6210</v>
      </c>
      <c r="E19" s="385">
        <f>IF(SUM(E20:E23)&gt;0,SUM(E20:E23),"")</f>
        <v>580000</v>
      </c>
    </row>
    <row r="20" spans="1:5" ht="16.5" customHeight="1">
      <c r="A20" s="176"/>
      <c r="B20" s="178"/>
      <c r="C20" s="188" t="s">
        <v>328</v>
      </c>
      <c r="D20" s="189"/>
      <c r="E20" s="190">
        <v>450000</v>
      </c>
    </row>
    <row r="21" spans="1:5" ht="18.75" customHeight="1">
      <c r="A21" s="176"/>
      <c r="B21" s="178"/>
      <c r="C21" s="191" t="s">
        <v>329</v>
      </c>
      <c r="D21" s="192"/>
      <c r="E21" s="193">
        <v>50000</v>
      </c>
    </row>
    <row r="22" spans="1:5" ht="18.75" customHeight="1">
      <c r="A22" s="176"/>
      <c r="B22" s="178"/>
      <c r="C22" s="194" t="s">
        <v>330</v>
      </c>
      <c r="D22" s="192"/>
      <c r="E22" s="386">
        <v>50000</v>
      </c>
    </row>
    <row r="23" spans="1:5" ht="15.75" customHeight="1">
      <c r="A23" s="176"/>
      <c r="B23" s="178"/>
      <c r="C23" s="173" t="s">
        <v>331</v>
      </c>
      <c r="D23" s="185"/>
      <c r="E23" s="186">
        <v>30000</v>
      </c>
    </row>
    <row r="24" spans="1:5" ht="18" customHeight="1">
      <c r="A24" s="195"/>
      <c r="B24" s="196">
        <v>60014</v>
      </c>
      <c r="C24" s="197" t="s">
        <v>106</v>
      </c>
      <c r="D24" s="198"/>
      <c r="E24" s="177">
        <f>IF(SUM(E25,E30:E32)&gt;0,SUM(E25,E30:E32),"")</f>
        <v>1857000</v>
      </c>
    </row>
    <row r="25" spans="1:5" s="105" customFormat="1" ht="15.75" customHeight="1">
      <c r="A25" s="176"/>
      <c r="B25" s="178"/>
      <c r="C25" s="254" t="s">
        <v>332</v>
      </c>
      <c r="D25" s="375">
        <v>6052</v>
      </c>
      <c r="E25" s="285">
        <f>IF(SUM(E26:E29)&gt;0,SUM(E26:E29),"")</f>
        <v>600000</v>
      </c>
    </row>
    <row r="26" spans="1:5" ht="12.75">
      <c r="A26" s="176"/>
      <c r="B26" s="178"/>
      <c r="C26" s="199" t="s">
        <v>333</v>
      </c>
      <c r="D26" s="200">
        <v>6052</v>
      </c>
      <c r="E26" s="190"/>
    </row>
    <row r="27" spans="1:5" ht="24">
      <c r="A27" s="176"/>
      <c r="B27" s="178"/>
      <c r="C27" s="173" t="s">
        <v>334</v>
      </c>
      <c r="D27" s="200"/>
      <c r="E27" s="364"/>
    </row>
    <row r="28" spans="1:5" ht="12.75">
      <c r="A28" s="176"/>
      <c r="B28" s="178"/>
      <c r="C28" s="173" t="s">
        <v>335</v>
      </c>
      <c r="D28" s="200">
        <v>6052</v>
      </c>
      <c r="E28" s="387">
        <v>600000</v>
      </c>
    </row>
    <row r="29" spans="1:5" ht="12.75">
      <c r="A29" s="201"/>
      <c r="B29" s="178"/>
      <c r="C29" s="199"/>
      <c r="D29" s="200"/>
      <c r="E29" s="202"/>
    </row>
    <row r="30" spans="1:5" ht="24">
      <c r="A30" s="176"/>
      <c r="B30" s="178"/>
      <c r="C30" s="173" t="s">
        <v>336</v>
      </c>
      <c r="D30" s="185">
        <v>6052</v>
      </c>
      <c r="E30" s="387">
        <v>1257000</v>
      </c>
    </row>
    <row r="31" spans="1:5" ht="12.75">
      <c r="A31" s="176"/>
      <c r="B31" s="178"/>
      <c r="C31" s="173"/>
      <c r="D31" s="200"/>
      <c r="E31" s="202"/>
    </row>
    <row r="32" spans="1:5" ht="12.75">
      <c r="A32" s="176"/>
      <c r="B32" s="178"/>
      <c r="C32" s="173"/>
      <c r="D32" s="185"/>
      <c r="E32" s="186"/>
    </row>
    <row r="33" spans="1:5" ht="18" customHeight="1">
      <c r="A33" s="195"/>
      <c r="B33" s="196">
        <v>60015</v>
      </c>
      <c r="C33" s="197" t="s">
        <v>337</v>
      </c>
      <c r="D33" s="198"/>
      <c r="E33" s="177">
        <f>IF(SUM(E34,E40:E41)&gt;0,SUM(E34,E40:E41),"")</f>
        <v>1654000</v>
      </c>
    </row>
    <row r="34" spans="1:5" s="105" customFormat="1" ht="18" customHeight="1">
      <c r="A34" s="176"/>
      <c r="B34" s="178"/>
      <c r="C34" s="254" t="s">
        <v>338</v>
      </c>
      <c r="D34" s="384">
        <v>4300</v>
      </c>
      <c r="E34" s="285">
        <f>IF(SUM(E35:E39)&gt;0,SUM(E35:E39),"")</f>
        <v>1600000</v>
      </c>
    </row>
    <row r="35" spans="1:5" ht="12.75">
      <c r="A35" s="176"/>
      <c r="B35" s="178"/>
      <c r="C35" s="188" t="s">
        <v>339</v>
      </c>
      <c r="D35" s="200"/>
      <c r="E35" s="190">
        <v>1000000</v>
      </c>
    </row>
    <row r="36" spans="1:5" ht="12.75">
      <c r="A36" s="176"/>
      <c r="B36" s="178"/>
      <c r="C36" s="199" t="s">
        <v>340</v>
      </c>
      <c r="D36" s="200"/>
      <c r="E36" s="190">
        <v>450000</v>
      </c>
    </row>
    <row r="37" spans="1:5" ht="12.75">
      <c r="A37" s="176"/>
      <c r="B37" s="178"/>
      <c r="C37" s="199" t="s">
        <v>341</v>
      </c>
      <c r="D37" s="200"/>
      <c r="E37" s="190">
        <v>100000</v>
      </c>
    </row>
    <row r="38" spans="1:5" ht="12.75">
      <c r="A38" s="176"/>
      <c r="B38" s="178"/>
      <c r="C38" s="199" t="s">
        <v>342</v>
      </c>
      <c r="D38" s="200"/>
      <c r="E38" s="190">
        <v>50000</v>
      </c>
    </row>
    <row r="39" spans="1:5" ht="12.75">
      <c r="A39" s="176"/>
      <c r="B39" s="178"/>
      <c r="C39" s="191"/>
      <c r="D39" s="192"/>
      <c r="E39" s="190"/>
    </row>
    <row r="40" spans="1:5" ht="15.75" customHeight="1">
      <c r="A40" s="176"/>
      <c r="B40" s="178"/>
      <c r="C40" s="173" t="s">
        <v>343</v>
      </c>
      <c r="D40" s="185">
        <v>4260</v>
      </c>
      <c r="E40" s="190">
        <v>54000</v>
      </c>
    </row>
    <row r="41" spans="1:5" ht="12.75">
      <c r="A41" s="204"/>
      <c r="B41" s="203"/>
      <c r="C41" s="173"/>
      <c r="D41" s="185"/>
      <c r="E41" s="186"/>
    </row>
    <row r="42" spans="1:5" ht="17.25" customHeight="1">
      <c r="A42" s="195"/>
      <c r="B42" s="184">
        <v>60016</v>
      </c>
      <c r="C42" s="170" t="s">
        <v>109</v>
      </c>
      <c r="D42" s="171"/>
      <c r="E42" s="172">
        <f>IF(SUM(E43,E48,E81:E84)&gt;0,SUM(E43,E48,E81:E84),"")</f>
        <v>5613000</v>
      </c>
    </row>
    <row r="43" spans="1:5" s="105" customFormat="1" ht="18.75" customHeight="1">
      <c r="A43" s="205"/>
      <c r="B43" s="206"/>
      <c r="C43" s="254" t="s">
        <v>315</v>
      </c>
      <c r="D43" s="375">
        <v>4300</v>
      </c>
      <c r="E43" s="285">
        <f>IF(SUM(E44:E47)&gt;0,SUM(E44:E47),"")</f>
        <v>1000000</v>
      </c>
    </row>
    <row r="44" spans="1:5" ht="12.75">
      <c r="A44" s="176"/>
      <c r="B44" s="178"/>
      <c r="C44" s="207" t="s">
        <v>344</v>
      </c>
      <c r="D44" s="200"/>
      <c r="E44" s="387">
        <v>600000</v>
      </c>
    </row>
    <row r="45" spans="1:5" ht="12.75">
      <c r="A45" s="176"/>
      <c r="B45" s="178"/>
      <c r="C45" s="199" t="s">
        <v>340</v>
      </c>
      <c r="D45" s="200"/>
      <c r="E45" s="202">
        <v>350000</v>
      </c>
    </row>
    <row r="46" spans="1:5" ht="12.75">
      <c r="A46" s="176"/>
      <c r="B46" s="178"/>
      <c r="C46" s="199" t="s">
        <v>341</v>
      </c>
      <c r="D46" s="200"/>
      <c r="E46" s="202">
        <v>50000</v>
      </c>
    </row>
    <row r="47" spans="1:5" ht="12.75">
      <c r="A47" s="176"/>
      <c r="B47" s="178"/>
      <c r="C47" s="191"/>
      <c r="D47" s="192"/>
      <c r="E47" s="193"/>
    </row>
    <row r="48" spans="1:5" s="105" customFormat="1" ht="21" customHeight="1">
      <c r="A48" s="205"/>
      <c r="B48" s="206"/>
      <c r="C48" s="254" t="s">
        <v>345</v>
      </c>
      <c r="D48" s="375">
        <v>6050</v>
      </c>
      <c r="E48" s="285">
        <f>IF(SUM(E49:E80)&gt;0,SUM(E49:E80),"")</f>
        <v>4563000</v>
      </c>
    </row>
    <row r="49" spans="1:7" ht="12.75">
      <c r="A49" s="176"/>
      <c r="B49" s="178"/>
      <c r="C49" s="199" t="s">
        <v>346</v>
      </c>
      <c r="D49" s="200"/>
      <c r="E49" s="387"/>
      <c r="G49" s="263"/>
    </row>
    <row r="50" spans="1:5" ht="12.75">
      <c r="A50" s="176"/>
      <c r="B50" s="178"/>
      <c r="C50" s="199" t="s">
        <v>347</v>
      </c>
      <c r="D50" s="200"/>
      <c r="E50" s="387"/>
    </row>
    <row r="51" spans="1:5" ht="12.75">
      <c r="A51" s="176"/>
      <c r="B51" s="178"/>
      <c r="C51" s="199" t="s">
        <v>348</v>
      </c>
      <c r="D51" s="200"/>
      <c r="E51" s="387"/>
    </row>
    <row r="52" spans="1:5" ht="12.75">
      <c r="A52" s="176"/>
      <c r="B52" s="178"/>
      <c r="C52" s="199" t="s">
        <v>349</v>
      </c>
      <c r="D52" s="200"/>
      <c r="E52" s="387"/>
    </row>
    <row r="53" spans="1:5" ht="12.75">
      <c r="A53" s="176"/>
      <c r="B53" s="178"/>
      <c r="C53" s="199" t="s">
        <v>350</v>
      </c>
      <c r="D53" s="200"/>
      <c r="E53" s="387"/>
    </row>
    <row r="54" spans="1:5" ht="12.75">
      <c r="A54" s="176"/>
      <c r="B54" s="178"/>
      <c r="C54" s="199" t="s">
        <v>351</v>
      </c>
      <c r="D54" s="200"/>
      <c r="E54" s="387"/>
    </row>
    <row r="55" spans="1:5" ht="12.75">
      <c r="A55" s="176"/>
      <c r="B55" s="178"/>
      <c r="C55" s="199" t="s">
        <v>352</v>
      </c>
      <c r="D55" s="200"/>
      <c r="E55" s="387"/>
    </row>
    <row r="56" spans="1:5" ht="12.75">
      <c r="A56" s="176"/>
      <c r="B56" s="178"/>
      <c r="C56" s="199" t="s">
        <v>353</v>
      </c>
      <c r="D56" s="200"/>
      <c r="E56" s="387"/>
    </row>
    <row r="57" spans="1:5" ht="15.75" customHeight="1">
      <c r="A57" s="208"/>
      <c r="B57" s="178" t="s">
        <v>354</v>
      </c>
      <c r="C57" s="199" t="s">
        <v>355</v>
      </c>
      <c r="D57" s="200"/>
      <c r="E57" s="387">
        <v>60000</v>
      </c>
    </row>
    <row r="58" spans="1:5" ht="37.5" customHeight="1">
      <c r="A58" s="208"/>
      <c r="B58" s="178"/>
      <c r="C58" s="191" t="s">
        <v>6</v>
      </c>
      <c r="D58" s="200"/>
      <c r="E58" s="387">
        <v>450000</v>
      </c>
    </row>
    <row r="59" spans="1:5" ht="15" customHeight="1">
      <c r="A59" s="208"/>
      <c r="B59" s="178"/>
      <c r="C59" s="199" t="s">
        <v>356</v>
      </c>
      <c r="D59" s="200"/>
      <c r="E59" s="387">
        <v>400000</v>
      </c>
    </row>
    <row r="60" spans="1:5" ht="14.25" customHeight="1">
      <c r="A60" s="208"/>
      <c r="B60" s="178"/>
      <c r="C60" s="199" t="s">
        <v>357</v>
      </c>
      <c r="D60" s="200"/>
      <c r="E60" s="387">
        <v>50000</v>
      </c>
    </row>
    <row r="61" spans="1:5" ht="15.75" customHeight="1">
      <c r="A61" s="208"/>
      <c r="B61" s="178"/>
      <c r="C61" s="199" t="s">
        <v>358</v>
      </c>
      <c r="D61" s="200"/>
      <c r="E61" s="387">
        <v>155000</v>
      </c>
    </row>
    <row r="62" spans="1:5" ht="15.75" customHeight="1">
      <c r="A62" s="208"/>
      <c r="B62" s="178"/>
      <c r="C62" s="199" t="s">
        <v>359</v>
      </c>
      <c r="D62" s="200"/>
      <c r="E62" s="387">
        <v>150000</v>
      </c>
    </row>
    <row r="63" spans="1:5" ht="15.75" customHeight="1">
      <c r="A63" s="208"/>
      <c r="B63" s="178"/>
      <c r="C63" s="199" t="s">
        <v>360</v>
      </c>
      <c r="D63" s="200"/>
      <c r="E63" s="387">
        <v>120000</v>
      </c>
    </row>
    <row r="64" spans="1:5" ht="15.75" customHeight="1">
      <c r="A64" s="208"/>
      <c r="B64" s="178"/>
      <c r="C64" s="199" t="s">
        <v>361</v>
      </c>
      <c r="D64" s="200"/>
      <c r="E64" s="387">
        <v>200000</v>
      </c>
    </row>
    <row r="65" spans="1:5" ht="15.75" customHeight="1">
      <c r="A65" s="208"/>
      <c r="B65" s="178"/>
      <c r="C65" s="199" t="s">
        <v>362</v>
      </c>
      <c r="D65" s="200"/>
      <c r="E65" s="387">
        <v>100000</v>
      </c>
    </row>
    <row r="66" spans="1:5" ht="15.75" customHeight="1">
      <c r="A66" s="208"/>
      <c r="B66" s="178"/>
      <c r="C66" s="199" t="s">
        <v>363</v>
      </c>
      <c r="D66" s="200"/>
      <c r="E66" s="387"/>
    </row>
    <row r="67" spans="1:5" ht="15.75" customHeight="1">
      <c r="A67" s="208"/>
      <c r="B67" s="178"/>
      <c r="C67" s="199" t="s">
        <v>364</v>
      </c>
      <c r="D67" s="200"/>
      <c r="E67" s="387">
        <v>20000</v>
      </c>
    </row>
    <row r="68" spans="1:5" ht="15.75" customHeight="1">
      <c r="A68" s="208"/>
      <c r="B68" s="178"/>
      <c r="C68" s="199" t="s">
        <v>365</v>
      </c>
      <c r="D68" s="200"/>
      <c r="E68" s="387"/>
    </row>
    <row r="69" spans="1:5" ht="15.75" customHeight="1">
      <c r="A69" s="208"/>
      <c r="B69" s="178"/>
      <c r="C69" s="199" t="s">
        <v>366</v>
      </c>
      <c r="D69" s="200"/>
      <c r="E69" s="387">
        <v>180000</v>
      </c>
    </row>
    <row r="70" spans="1:5" ht="15.75" customHeight="1">
      <c r="A70" s="208"/>
      <c r="B70" s="178"/>
      <c r="C70" s="199" t="s">
        <v>367</v>
      </c>
      <c r="D70" s="200"/>
      <c r="E70" s="387">
        <v>150000</v>
      </c>
    </row>
    <row r="71" spans="1:5" ht="15.75" customHeight="1">
      <c r="A71" s="208"/>
      <c r="B71" s="178"/>
      <c r="C71" s="199" t="s">
        <v>368</v>
      </c>
      <c r="D71" s="200"/>
      <c r="E71" s="387"/>
    </row>
    <row r="72" spans="1:5" ht="15.75" customHeight="1">
      <c r="A72" s="208"/>
      <c r="B72" s="178"/>
      <c r="C72" s="199" t="s">
        <v>369</v>
      </c>
      <c r="D72" s="200"/>
      <c r="E72" s="387">
        <v>700000</v>
      </c>
    </row>
    <row r="73" spans="1:5" ht="15.75" customHeight="1">
      <c r="A73" s="208"/>
      <c r="B73" s="178"/>
      <c r="C73" s="199" t="s">
        <v>370</v>
      </c>
      <c r="D73" s="200"/>
      <c r="E73" s="387"/>
    </row>
    <row r="74" spans="1:5" ht="15.75" customHeight="1">
      <c r="A74" s="208"/>
      <c r="B74" s="178"/>
      <c r="C74" s="199" t="s">
        <v>371</v>
      </c>
      <c r="D74" s="200"/>
      <c r="E74" s="387">
        <v>200000</v>
      </c>
    </row>
    <row r="75" spans="1:5" ht="15.75" customHeight="1">
      <c r="A75" s="208"/>
      <c r="B75" s="178"/>
      <c r="C75" s="199" t="s">
        <v>372</v>
      </c>
      <c r="D75" s="200"/>
      <c r="E75" s="387">
        <v>600000</v>
      </c>
    </row>
    <row r="76" spans="1:5" ht="15.75" customHeight="1">
      <c r="A76" s="208"/>
      <c r="B76" s="178"/>
      <c r="C76" s="199" t="s">
        <v>373</v>
      </c>
      <c r="D76" s="200"/>
      <c r="E76" s="387">
        <v>170000</v>
      </c>
    </row>
    <row r="77" spans="1:5" ht="15.75" customHeight="1">
      <c r="A77" s="208"/>
      <c r="B77" s="178"/>
      <c r="C77" s="199" t="s">
        <v>374</v>
      </c>
      <c r="D77" s="200"/>
      <c r="E77" s="387">
        <v>708000</v>
      </c>
    </row>
    <row r="78" spans="1:5" ht="15.75" customHeight="1">
      <c r="A78" s="208"/>
      <c r="B78" s="178"/>
      <c r="C78" s="199" t="s">
        <v>375</v>
      </c>
      <c r="D78" s="200"/>
      <c r="E78" s="387">
        <v>150000</v>
      </c>
    </row>
    <row r="79" spans="1:5" ht="12.75" customHeight="1">
      <c r="A79" s="208"/>
      <c r="B79" s="178"/>
      <c r="C79" s="209"/>
      <c r="D79" s="200"/>
      <c r="E79" s="388"/>
    </row>
    <row r="80" spans="1:5" ht="12" customHeight="1">
      <c r="A80" s="204"/>
      <c r="B80" s="203"/>
      <c r="C80" s="191"/>
      <c r="D80" s="192"/>
      <c r="E80" s="386"/>
    </row>
    <row r="81" spans="1:5" ht="24">
      <c r="A81" s="176"/>
      <c r="B81" s="203"/>
      <c r="C81" s="194" t="s">
        <v>376</v>
      </c>
      <c r="D81" s="192">
        <v>4430</v>
      </c>
      <c r="E81" s="186">
        <v>50000</v>
      </c>
    </row>
    <row r="82" spans="1:5" ht="12.75">
      <c r="A82" s="176"/>
      <c r="B82" s="178"/>
      <c r="C82" s="194" t="s">
        <v>89</v>
      </c>
      <c r="D82" s="192">
        <v>4580</v>
      </c>
      <c r="E82" s="186"/>
    </row>
    <row r="83" spans="1:5" ht="12.75">
      <c r="A83" s="176"/>
      <c r="B83" s="178"/>
      <c r="C83" s="194" t="s">
        <v>377</v>
      </c>
      <c r="D83" s="192">
        <v>4590</v>
      </c>
      <c r="E83" s="186"/>
    </row>
    <row r="84" spans="1:5" ht="24">
      <c r="A84" s="176"/>
      <c r="B84" s="178"/>
      <c r="C84" s="194" t="s">
        <v>378</v>
      </c>
      <c r="D84" s="192">
        <v>4600</v>
      </c>
      <c r="E84" s="186"/>
    </row>
    <row r="85" spans="1:5" ht="17.25" customHeight="1">
      <c r="A85" s="195"/>
      <c r="B85" s="196">
        <v>60095</v>
      </c>
      <c r="C85" s="197" t="s">
        <v>379</v>
      </c>
      <c r="D85" s="198"/>
      <c r="E85" s="177">
        <f>IF(SUM(E86:E87)&gt;0,SUM(E86:E87),"")</f>
        <v>50008</v>
      </c>
    </row>
    <row r="86" spans="1:5" ht="12.75">
      <c r="A86" s="176"/>
      <c r="B86" s="178"/>
      <c r="C86" s="173" t="s">
        <v>315</v>
      </c>
      <c r="D86" s="185">
        <v>4300</v>
      </c>
      <c r="E86" s="186">
        <v>11400</v>
      </c>
    </row>
    <row r="87" spans="1:5" ht="27" customHeight="1" thickBot="1">
      <c r="A87" s="176"/>
      <c r="B87" s="178"/>
      <c r="C87" s="173" t="s">
        <v>380</v>
      </c>
      <c r="D87" s="185">
        <v>8070</v>
      </c>
      <c r="E87" s="389">
        <v>38608</v>
      </c>
    </row>
    <row r="88" spans="1:5" ht="18.75" customHeight="1" thickBot="1">
      <c r="A88" s="168">
        <v>630</v>
      </c>
      <c r="B88" s="210"/>
      <c r="C88" s="211" t="s">
        <v>381</v>
      </c>
      <c r="D88" s="168"/>
      <c r="E88" s="169">
        <f>IF(SUM(E89)&gt;0,SUM(E89),"")</f>
        <v>144000</v>
      </c>
    </row>
    <row r="89" spans="1:5" ht="18" customHeight="1">
      <c r="A89" s="212"/>
      <c r="B89" s="213">
        <v>63003</v>
      </c>
      <c r="C89" s="170" t="s">
        <v>382</v>
      </c>
      <c r="D89" s="171"/>
      <c r="E89" s="172">
        <f>IF(SUM(E90,E95)&gt;0,SUM(E90,E95),"")</f>
        <v>144000</v>
      </c>
    </row>
    <row r="90" spans="1:5" ht="24">
      <c r="A90" s="176"/>
      <c r="B90" s="214"/>
      <c r="C90" s="254" t="s">
        <v>383</v>
      </c>
      <c r="D90" s="375">
        <v>2630</v>
      </c>
      <c r="E90" s="372">
        <f>IF(SUM(E91:E94)&gt;0,SUM(E91:E94),"")</f>
        <v>44000</v>
      </c>
    </row>
    <row r="91" spans="1:5" s="218" customFormat="1" ht="12.75">
      <c r="A91" s="176"/>
      <c r="B91" s="215"/>
      <c r="C91" s="216" t="s">
        <v>384</v>
      </c>
      <c r="D91" s="200"/>
      <c r="E91" s="217">
        <v>38500</v>
      </c>
    </row>
    <row r="92" spans="1:5" s="218" customFormat="1" ht="12.75">
      <c r="A92" s="176"/>
      <c r="B92" s="215"/>
      <c r="C92" s="219" t="s">
        <v>385</v>
      </c>
      <c r="D92" s="200"/>
      <c r="E92" s="220">
        <v>2500</v>
      </c>
    </row>
    <row r="93" spans="1:5" ht="12.75">
      <c r="A93" s="176"/>
      <c r="B93" s="214"/>
      <c r="C93" s="199" t="s">
        <v>386</v>
      </c>
      <c r="D93" s="200"/>
      <c r="E93" s="202">
        <v>3000</v>
      </c>
    </row>
    <row r="94" spans="1:5" ht="12.75" customHeight="1">
      <c r="A94" s="176"/>
      <c r="B94" s="214"/>
      <c r="C94" s="191"/>
      <c r="D94" s="192"/>
      <c r="E94" s="193"/>
    </row>
    <row r="95" spans="1:5" ht="24.75" thickBot="1">
      <c r="A95" s="221"/>
      <c r="B95" s="222"/>
      <c r="C95" s="223" t="s">
        <v>387</v>
      </c>
      <c r="D95" s="224">
        <v>6050</v>
      </c>
      <c r="E95" s="193">
        <v>100000</v>
      </c>
    </row>
    <row r="96" spans="1:5" ht="23.25" customHeight="1" thickBot="1">
      <c r="A96" s="187">
        <v>700</v>
      </c>
      <c r="B96" s="182"/>
      <c r="C96" s="167" t="s">
        <v>116</v>
      </c>
      <c r="D96" s="168"/>
      <c r="E96" s="169">
        <f>IF(SUM(E97,E101,E109)&gt;0,SUM(E97,E101,E109),"")</f>
        <v>2413592</v>
      </c>
    </row>
    <row r="97" spans="1:5" ht="22.5" customHeight="1">
      <c r="A97" s="195"/>
      <c r="B97" s="184">
        <v>70004</v>
      </c>
      <c r="C97" s="170" t="s">
        <v>388</v>
      </c>
      <c r="D97" s="171"/>
      <c r="E97" s="172">
        <f>IF(SUM(E98:E100)&gt;0,SUM(E98:E100),"")</f>
        <v>1942000</v>
      </c>
    </row>
    <row r="98" spans="1:5" ht="38.25" customHeight="1">
      <c r="A98" s="176"/>
      <c r="B98" s="178"/>
      <c r="C98" s="173" t="s">
        <v>564</v>
      </c>
      <c r="D98" s="185">
        <v>6210</v>
      </c>
      <c r="E98" s="186">
        <v>800000</v>
      </c>
    </row>
    <row r="99" spans="1:5" ht="37.5" customHeight="1">
      <c r="A99" s="176"/>
      <c r="B99" s="178"/>
      <c r="C99" s="173" t="s">
        <v>563</v>
      </c>
      <c r="D99" s="185">
        <v>2650</v>
      </c>
      <c r="E99" s="186">
        <v>1062000</v>
      </c>
    </row>
    <row r="100" spans="1:5" ht="24">
      <c r="A100" s="176"/>
      <c r="B100" s="178"/>
      <c r="C100" s="173" t="s">
        <v>389</v>
      </c>
      <c r="D100" s="185">
        <v>2650</v>
      </c>
      <c r="E100" s="186">
        <v>80000</v>
      </c>
    </row>
    <row r="101" spans="1:5" ht="21" customHeight="1">
      <c r="A101" s="195"/>
      <c r="B101" s="196">
        <v>70005</v>
      </c>
      <c r="C101" s="197" t="s">
        <v>117</v>
      </c>
      <c r="D101" s="198"/>
      <c r="E101" s="177">
        <f>IF(SUM(E102,E106:E108)&gt;0,SUM(E102,E106:E108),"")</f>
        <v>455100</v>
      </c>
    </row>
    <row r="102" spans="1:5" s="105" customFormat="1" ht="12.75">
      <c r="A102" s="205"/>
      <c r="B102" s="206"/>
      <c r="C102" s="254" t="s">
        <v>390</v>
      </c>
      <c r="D102" s="375">
        <v>4300</v>
      </c>
      <c r="E102" s="285">
        <f>IF(SUM(E103:E105)&gt;0,SUM(E103:E105),"")</f>
        <v>440000</v>
      </c>
    </row>
    <row r="103" spans="1:5" ht="12.75">
      <c r="A103" s="176"/>
      <c r="B103" s="178"/>
      <c r="C103" s="188" t="s">
        <v>391</v>
      </c>
      <c r="D103" s="200"/>
      <c r="E103" s="190">
        <v>160000</v>
      </c>
    </row>
    <row r="104" spans="1:5" ht="12.75">
      <c r="A104" s="176"/>
      <c r="B104" s="178"/>
      <c r="C104" s="199" t="s">
        <v>392</v>
      </c>
      <c r="D104" s="200"/>
      <c r="E104" s="202">
        <v>80000</v>
      </c>
    </row>
    <row r="105" spans="1:5" ht="12.75">
      <c r="A105" s="176"/>
      <c r="B105" s="178"/>
      <c r="C105" s="191" t="s">
        <v>393</v>
      </c>
      <c r="D105" s="192"/>
      <c r="E105" s="193">
        <v>200000</v>
      </c>
    </row>
    <row r="106" spans="1:5" ht="13.5" customHeight="1">
      <c r="A106" s="176"/>
      <c r="B106" s="178"/>
      <c r="C106" s="173" t="s">
        <v>312</v>
      </c>
      <c r="D106" s="185">
        <v>4210</v>
      </c>
      <c r="E106" s="186">
        <v>100</v>
      </c>
    </row>
    <row r="107" spans="1:5" ht="14.25" customHeight="1">
      <c r="A107" s="176"/>
      <c r="B107" s="178"/>
      <c r="C107" s="173" t="s">
        <v>394</v>
      </c>
      <c r="D107" s="185">
        <v>4430</v>
      </c>
      <c r="E107" s="186">
        <v>2000</v>
      </c>
    </row>
    <row r="108" spans="1:5" ht="24">
      <c r="A108" s="176"/>
      <c r="B108" s="178"/>
      <c r="C108" s="173" t="s">
        <v>395</v>
      </c>
      <c r="D108" s="185">
        <v>4510</v>
      </c>
      <c r="E108" s="186">
        <v>13000</v>
      </c>
    </row>
    <row r="109" spans="1:5" ht="21.75" customHeight="1">
      <c r="A109" s="195"/>
      <c r="B109" s="196">
        <v>70095</v>
      </c>
      <c r="C109" s="197" t="s">
        <v>94</v>
      </c>
      <c r="D109" s="198"/>
      <c r="E109" s="177">
        <f>IF(SUM(E110,E111,E115:E116)&gt;0,SUM(E110,E111,E115:E116),"")</f>
        <v>16492</v>
      </c>
    </row>
    <row r="110" spans="1:5" ht="12.75">
      <c r="A110" s="176"/>
      <c r="B110" s="178"/>
      <c r="C110" s="173" t="s">
        <v>396</v>
      </c>
      <c r="D110" s="185">
        <v>4300</v>
      </c>
      <c r="E110" s="186"/>
    </row>
    <row r="111" spans="1:5" s="105" customFormat="1" ht="12.75">
      <c r="A111" s="205"/>
      <c r="B111" s="206"/>
      <c r="C111" s="254" t="s">
        <v>345</v>
      </c>
      <c r="D111" s="375">
        <v>6050</v>
      </c>
      <c r="E111" s="285">
        <f>IF(SUM(E112:E114)&gt;0,SUM(E112:E114),"")</f>
      </c>
    </row>
    <row r="112" spans="1:5" ht="11.25" customHeight="1">
      <c r="A112" s="176"/>
      <c r="B112" s="178"/>
      <c r="C112" s="188"/>
      <c r="D112" s="200"/>
      <c r="E112" s="186"/>
    </row>
    <row r="113" spans="1:5" ht="24">
      <c r="A113" s="176"/>
      <c r="B113" s="178"/>
      <c r="C113" s="199" t="s">
        <v>397</v>
      </c>
      <c r="D113" s="200"/>
      <c r="E113" s="186"/>
    </row>
    <row r="114" spans="1:5" ht="24">
      <c r="A114" s="176"/>
      <c r="B114" s="178"/>
      <c r="C114" s="191" t="s">
        <v>398</v>
      </c>
      <c r="D114" s="192"/>
      <c r="E114" s="186"/>
    </row>
    <row r="115" spans="1:5" ht="27" customHeight="1">
      <c r="A115" s="176"/>
      <c r="B115" s="178"/>
      <c r="C115" s="173" t="s">
        <v>380</v>
      </c>
      <c r="D115" s="185">
        <v>8070</v>
      </c>
      <c r="E115" s="186">
        <v>16492</v>
      </c>
    </row>
    <row r="116" spans="1:5" ht="13.5" customHeight="1" thickBot="1">
      <c r="A116" s="176"/>
      <c r="B116" s="178"/>
      <c r="C116" s="173"/>
      <c r="D116" s="185"/>
      <c r="E116" s="186"/>
    </row>
    <row r="117" spans="1:5" ht="21.75" customHeight="1" thickBot="1">
      <c r="A117" s="187">
        <v>710</v>
      </c>
      <c r="B117" s="182"/>
      <c r="C117" s="167" t="s">
        <v>135</v>
      </c>
      <c r="D117" s="168"/>
      <c r="E117" s="169">
        <f>IF(SUM(E118,E123,E126,E130)&gt;0,SUM(E118,E123,E126,E130),"")</f>
        <v>608000</v>
      </c>
    </row>
    <row r="118" spans="1:5" ht="17.25" customHeight="1">
      <c r="A118" s="195"/>
      <c r="B118" s="184">
        <v>71004</v>
      </c>
      <c r="C118" s="170" t="s">
        <v>399</v>
      </c>
      <c r="D118" s="171"/>
      <c r="E118" s="172">
        <f>IF(SUM(E119:E122)&gt;0,SUM(E119:E122),"")</f>
        <v>255000</v>
      </c>
    </row>
    <row r="119" spans="1:5" ht="12.75">
      <c r="A119" s="176"/>
      <c r="B119" s="178"/>
      <c r="C119" s="173" t="s">
        <v>315</v>
      </c>
      <c r="D119" s="185">
        <v>4300</v>
      </c>
      <c r="E119" s="186">
        <v>225000</v>
      </c>
    </row>
    <row r="120" spans="1:5" ht="24">
      <c r="A120" s="176"/>
      <c r="B120" s="178"/>
      <c r="C120" s="173" t="s">
        <v>400</v>
      </c>
      <c r="D120" s="185">
        <v>3030</v>
      </c>
      <c r="E120" s="186">
        <v>25000</v>
      </c>
    </row>
    <row r="121" spans="1:5" ht="12.75">
      <c r="A121" s="176"/>
      <c r="B121" s="178"/>
      <c r="C121" s="173" t="s">
        <v>311</v>
      </c>
      <c r="D121" s="185">
        <v>4110</v>
      </c>
      <c r="E121" s="186">
        <v>4500</v>
      </c>
    </row>
    <row r="122" spans="1:5" ht="12.75">
      <c r="A122" s="176"/>
      <c r="B122" s="178"/>
      <c r="C122" s="173" t="s">
        <v>401</v>
      </c>
      <c r="D122" s="185">
        <v>4120</v>
      </c>
      <c r="E122" s="186">
        <v>500</v>
      </c>
    </row>
    <row r="123" spans="1:5" ht="18" customHeight="1">
      <c r="A123" s="195"/>
      <c r="B123" s="184">
        <v>71013</v>
      </c>
      <c r="C123" s="170" t="s">
        <v>136</v>
      </c>
      <c r="D123" s="171"/>
      <c r="E123" s="172">
        <f>IF(SUM(E124:E125)&gt;0,SUM(E124:E125),"")</f>
        <v>40000</v>
      </c>
    </row>
    <row r="124" spans="1:5" ht="12.75">
      <c r="A124" s="176"/>
      <c r="B124" s="178"/>
      <c r="C124" s="173" t="s">
        <v>315</v>
      </c>
      <c r="D124" s="185">
        <v>4300</v>
      </c>
      <c r="E124" s="186">
        <v>40000</v>
      </c>
    </row>
    <row r="125" spans="1:5" ht="12.75">
      <c r="A125" s="176"/>
      <c r="B125" s="203"/>
      <c r="C125" s="173"/>
      <c r="D125" s="185"/>
      <c r="E125" s="186"/>
    </row>
    <row r="126" spans="1:5" ht="18" customHeight="1">
      <c r="A126" s="195"/>
      <c r="B126" s="196">
        <v>71014</v>
      </c>
      <c r="C126" s="197" t="s">
        <v>138</v>
      </c>
      <c r="D126" s="198"/>
      <c r="E126" s="177">
        <f>IF(SUM(E127:E129)&gt;0,SUM(E127:E129),"")</f>
        <v>200000</v>
      </c>
    </row>
    <row r="127" spans="1:5" ht="12.75">
      <c r="A127" s="176"/>
      <c r="B127" s="178"/>
      <c r="C127" s="173" t="s">
        <v>402</v>
      </c>
      <c r="D127" s="185">
        <v>4300</v>
      </c>
      <c r="E127" s="186">
        <v>10000</v>
      </c>
    </row>
    <row r="128" spans="1:5" ht="12.75">
      <c r="A128" s="176"/>
      <c r="B128" s="178"/>
      <c r="C128" s="173" t="s">
        <v>403</v>
      </c>
      <c r="D128" s="185">
        <v>4300</v>
      </c>
      <c r="E128" s="186">
        <v>190000</v>
      </c>
    </row>
    <row r="129" spans="1:5" ht="12.75">
      <c r="A129" s="176"/>
      <c r="B129" s="203"/>
      <c r="C129" s="173"/>
      <c r="D129" s="185"/>
      <c r="E129" s="186"/>
    </row>
    <row r="130" spans="1:5" ht="18" customHeight="1">
      <c r="A130" s="195"/>
      <c r="B130" s="196">
        <v>71015</v>
      </c>
      <c r="C130" s="197" t="s">
        <v>144</v>
      </c>
      <c r="D130" s="198"/>
      <c r="E130" s="177">
        <f>IF(SUM(E131:E141)&gt;0,SUM(E131:E141),"")</f>
        <v>113000</v>
      </c>
    </row>
    <row r="131" spans="1:5" ht="12.75">
      <c r="A131" s="176"/>
      <c r="B131" s="178"/>
      <c r="C131" s="173" t="s">
        <v>309</v>
      </c>
      <c r="D131" s="185">
        <v>4010</v>
      </c>
      <c r="E131" s="186">
        <v>36000</v>
      </c>
    </row>
    <row r="132" spans="1:5" ht="12.75">
      <c r="A132" s="176"/>
      <c r="B132" s="178"/>
      <c r="C132" s="173" t="s">
        <v>404</v>
      </c>
      <c r="D132" s="185">
        <v>4020</v>
      </c>
      <c r="E132" s="186">
        <v>26400</v>
      </c>
    </row>
    <row r="133" spans="1:5" ht="12.75">
      <c r="A133" s="176"/>
      <c r="B133" s="178"/>
      <c r="C133" s="173" t="s">
        <v>405</v>
      </c>
      <c r="D133" s="185">
        <v>4040</v>
      </c>
      <c r="E133" s="186">
        <v>4700</v>
      </c>
    </row>
    <row r="134" spans="1:5" ht="12.75">
      <c r="A134" s="176"/>
      <c r="B134" s="178"/>
      <c r="C134" s="173" t="s">
        <v>311</v>
      </c>
      <c r="D134" s="185">
        <v>4110</v>
      </c>
      <c r="E134" s="186">
        <v>12205</v>
      </c>
    </row>
    <row r="135" spans="1:5" ht="12.75">
      <c r="A135" s="176"/>
      <c r="B135" s="178"/>
      <c r="C135" s="173" t="s">
        <v>401</v>
      </c>
      <c r="D135" s="185">
        <v>4120</v>
      </c>
      <c r="E135" s="186">
        <v>1643</v>
      </c>
    </row>
    <row r="136" spans="1:5" ht="12.75">
      <c r="A136" s="176"/>
      <c r="B136" s="178"/>
      <c r="C136" s="173" t="s">
        <v>312</v>
      </c>
      <c r="D136" s="185">
        <v>4210</v>
      </c>
      <c r="E136" s="186">
        <v>152</v>
      </c>
    </row>
    <row r="137" spans="1:5" ht="12.75">
      <c r="A137" s="176"/>
      <c r="B137" s="178"/>
      <c r="C137" s="173" t="s">
        <v>315</v>
      </c>
      <c r="D137" s="185">
        <v>4300</v>
      </c>
      <c r="E137" s="186">
        <v>200</v>
      </c>
    </row>
    <row r="138" spans="1:5" ht="12.75">
      <c r="A138" s="176"/>
      <c r="B138" s="178"/>
      <c r="C138" s="173" t="s">
        <v>316</v>
      </c>
      <c r="D138" s="185">
        <v>4410</v>
      </c>
      <c r="E138" s="186">
        <v>300</v>
      </c>
    </row>
    <row r="139" spans="1:5" ht="12.75">
      <c r="A139" s="176"/>
      <c r="B139" s="178"/>
      <c r="C139" s="173" t="s">
        <v>317</v>
      </c>
      <c r="D139" s="185">
        <v>4440</v>
      </c>
      <c r="E139" s="186">
        <v>1400</v>
      </c>
    </row>
    <row r="140" spans="1:5" ht="12.75">
      <c r="A140" s="176"/>
      <c r="B140" s="178"/>
      <c r="C140" s="173" t="s">
        <v>406</v>
      </c>
      <c r="D140" s="185">
        <v>4430</v>
      </c>
      <c r="E140" s="186"/>
    </row>
    <row r="141" spans="1:5" ht="13.5" thickBot="1">
      <c r="A141" s="176"/>
      <c r="B141" s="178"/>
      <c r="C141" s="173" t="s">
        <v>407</v>
      </c>
      <c r="D141" s="185">
        <v>6060</v>
      </c>
      <c r="E141" s="186">
        <v>30000</v>
      </c>
    </row>
    <row r="142" spans="1:5" ht="21" customHeight="1" thickBot="1">
      <c r="A142" s="187">
        <v>750</v>
      </c>
      <c r="B142" s="182"/>
      <c r="C142" s="167" t="s">
        <v>147</v>
      </c>
      <c r="D142" s="168"/>
      <c r="E142" s="169">
        <f>IF(SUM(E143,E155,E166,E172,E191,E198)&gt;0,SUM(E143,E155,E166,E172,E191,E198),"")</f>
        <v>10832703</v>
      </c>
    </row>
    <row r="143" spans="1:5" s="60" customFormat="1" ht="18" customHeight="1">
      <c r="A143" s="183"/>
      <c r="B143" s="184">
        <v>75011</v>
      </c>
      <c r="C143" s="170" t="s">
        <v>148</v>
      </c>
      <c r="D143" s="171"/>
      <c r="E143" s="172">
        <f>IF(SUM(E144:E154)&gt;0,SUM(E144:E154),"")</f>
        <v>746519</v>
      </c>
    </row>
    <row r="144" spans="1:5" ht="12.75">
      <c r="A144" s="176"/>
      <c r="B144" s="178"/>
      <c r="C144" s="173" t="s">
        <v>408</v>
      </c>
      <c r="D144" s="185">
        <v>3020</v>
      </c>
      <c r="E144" s="186">
        <v>5100</v>
      </c>
    </row>
    <row r="145" spans="1:5" ht="12.75">
      <c r="A145" s="176"/>
      <c r="B145" s="178"/>
      <c r="C145" s="173" t="s">
        <v>309</v>
      </c>
      <c r="D145" s="185">
        <v>4010</v>
      </c>
      <c r="E145" s="186">
        <v>535594</v>
      </c>
    </row>
    <row r="146" spans="1:5" ht="12.75">
      <c r="A146" s="176"/>
      <c r="B146" s="178"/>
      <c r="C146" s="173" t="s">
        <v>405</v>
      </c>
      <c r="D146" s="185">
        <v>4040</v>
      </c>
      <c r="E146" s="186">
        <v>43154</v>
      </c>
    </row>
    <row r="147" spans="1:5" ht="12.75">
      <c r="A147" s="176"/>
      <c r="B147" s="178"/>
      <c r="C147" s="173" t="s">
        <v>311</v>
      </c>
      <c r="D147" s="185">
        <v>4110</v>
      </c>
      <c r="E147" s="186">
        <v>99718</v>
      </c>
    </row>
    <row r="148" spans="1:5" ht="12.75">
      <c r="A148" s="176"/>
      <c r="B148" s="178"/>
      <c r="C148" s="173" t="s">
        <v>401</v>
      </c>
      <c r="D148" s="185">
        <v>4120</v>
      </c>
      <c r="E148" s="186">
        <v>14179</v>
      </c>
    </row>
    <row r="149" spans="1:5" ht="12.75">
      <c r="A149" s="176"/>
      <c r="B149" s="178"/>
      <c r="C149" s="173" t="s">
        <v>409</v>
      </c>
      <c r="D149" s="185">
        <v>4210</v>
      </c>
      <c r="E149" s="186">
        <v>18250</v>
      </c>
    </row>
    <row r="150" spans="1:5" ht="12.75">
      <c r="A150" s="176"/>
      <c r="B150" s="178"/>
      <c r="C150" s="173" t="s">
        <v>315</v>
      </c>
      <c r="D150" s="185">
        <v>4300</v>
      </c>
      <c r="E150" s="186">
        <v>15100</v>
      </c>
    </row>
    <row r="151" spans="1:5" ht="12.75">
      <c r="A151" s="176"/>
      <c r="B151" s="178"/>
      <c r="C151" s="173" t="s">
        <v>316</v>
      </c>
      <c r="D151" s="185">
        <v>4410</v>
      </c>
      <c r="E151" s="186">
        <v>1500</v>
      </c>
    </row>
    <row r="152" spans="1:5" ht="12.75">
      <c r="A152" s="176"/>
      <c r="B152" s="178"/>
      <c r="C152" s="173" t="s">
        <v>317</v>
      </c>
      <c r="D152" s="185">
        <v>4440</v>
      </c>
      <c r="E152" s="186">
        <v>10824</v>
      </c>
    </row>
    <row r="153" spans="1:5" ht="12.75">
      <c r="A153" s="176"/>
      <c r="B153" s="178"/>
      <c r="C153" s="173" t="s">
        <v>410</v>
      </c>
      <c r="D153" s="185">
        <v>4530</v>
      </c>
      <c r="E153" s="186">
        <v>3100</v>
      </c>
    </row>
    <row r="154" spans="1:5" ht="12.75">
      <c r="A154" s="176"/>
      <c r="B154" s="225"/>
      <c r="C154" s="173"/>
      <c r="D154" s="185"/>
      <c r="E154" s="186"/>
    </row>
    <row r="155" spans="1:5" s="60" customFormat="1" ht="18" customHeight="1">
      <c r="A155" s="183"/>
      <c r="B155" s="184">
        <v>75020</v>
      </c>
      <c r="C155" s="170" t="s">
        <v>151</v>
      </c>
      <c r="D155" s="171"/>
      <c r="E155" s="172">
        <f>IF(SUM(E156:E165)&gt;0,SUM(E156:E165),"")</f>
        <v>1491327</v>
      </c>
    </row>
    <row r="156" spans="1:5" ht="12.75">
      <c r="A156" s="176"/>
      <c r="B156" s="178"/>
      <c r="C156" s="173" t="s">
        <v>309</v>
      </c>
      <c r="D156" s="185">
        <v>4010</v>
      </c>
      <c r="E156" s="186">
        <v>747427</v>
      </c>
    </row>
    <row r="157" spans="1:5" ht="12.75">
      <c r="A157" s="176"/>
      <c r="B157" s="178"/>
      <c r="C157" s="173" t="s">
        <v>405</v>
      </c>
      <c r="D157" s="185">
        <v>4040</v>
      </c>
      <c r="E157" s="186">
        <v>58440</v>
      </c>
    </row>
    <row r="158" spans="1:5" ht="12.75">
      <c r="A158" s="176"/>
      <c r="B158" s="178"/>
      <c r="C158" s="173" t="s">
        <v>311</v>
      </c>
      <c r="D158" s="185">
        <v>4110</v>
      </c>
      <c r="E158" s="186">
        <v>138851</v>
      </c>
    </row>
    <row r="159" spans="1:5" ht="12.75">
      <c r="A159" s="176"/>
      <c r="B159" s="178"/>
      <c r="C159" s="173" t="s">
        <v>401</v>
      </c>
      <c r="D159" s="185">
        <v>4120</v>
      </c>
      <c r="E159" s="186">
        <v>19744</v>
      </c>
    </row>
    <row r="160" spans="1:5" ht="12.75">
      <c r="A160" s="176"/>
      <c r="B160" s="178"/>
      <c r="C160" s="173" t="s">
        <v>409</v>
      </c>
      <c r="D160" s="185">
        <v>4210</v>
      </c>
      <c r="E160" s="186">
        <v>35500</v>
      </c>
    </row>
    <row r="161" spans="1:5" ht="12.75">
      <c r="A161" s="176"/>
      <c r="B161" s="178"/>
      <c r="C161" s="173" t="s">
        <v>315</v>
      </c>
      <c r="D161" s="185">
        <v>4300</v>
      </c>
      <c r="E161" s="186">
        <v>470250</v>
      </c>
    </row>
    <row r="162" spans="1:5" ht="12.75">
      <c r="A162" s="176"/>
      <c r="B162" s="178"/>
      <c r="C162" s="173" t="s">
        <v>411</v>
      </c>
      <c r="D162" s="185">
        <v>4410</v>
      </c>
      <c r="E162" s="186">
        <v>2850</v>
      </c>
    </row>
    <row r="163" spans="1:5" ht="12.75">
      <c r="A163" s="176"/>
      <c r="B163" s="178"/>
      <c r="C163" s="173" t="s">
        <v>317</v>
      </c>
      <c r="D163" s="185">
        <v>4440</v>
      </c>
      <c r="E163" s="186">
        <v>18265</v>
      </c>
    </row>
    <row r="164" spans="1:5" ht="12.75">
      <c r="A164" s="176"/>
      <c r="B164" s="178"/>
      <c r="C164" s="173" t="s">
        <v>412</v>
      </c>
      <c r="D164" s="185">
        <v>4420</v>
      </c>
      <c r="E164" s="186"/>
    </row>
    <row r="165" spans="1:5" ht="12.75">
      <c r="A165" s="176"/>
      <c r="B165" s="203"/>
      <c r="C165" s="173"/>
      <c r="D165" s="185"/>
      <c r="E165" s="186"/>
    </row>
    <row r="166" spans="1:5" s="60" customFormat="1" ht="18" customHeight="1">
      <c r="A166" s="183"/>
      <c r="B166" s="196">
        <v>75022</v>
      </c>
      <c r="C166" s="197" t="s">
        <v>413</v>
      </c>
      <c r="D166" s="198"/>
      <c r="E166" s="177">
        <f>IF(SUM(E167:E171)&gt;0,SUM(E167:E171),"")</f>
        <v>317158</v>
      </c>
    </row>
    <row r="167" spans="1:5" ht="12.75">
      <c r="A167" s="176"/>
      <c r="B167" s="178"/>
      <c r="C167" s="173" t="s">
        <v>414</v>
      </c>
      <c r="D167" s="185">
        <v>3030</v>
      </c>
      <c r="E167" s="186">
        <v>303050</v>
      </c>
    </row>
    <row r="168" spans="1:5" ht="12.75">
      <c r="A168" s="176"/>
      <c r="B168" s="178"/>
      <c r="C168" s="173" t="s">
        <v>409</v>
      </c>
      <c r="D168" s="185">
        <v>4210</v>
      </c>
      <c r="E168" s="186">
        <v>3135</v>
      </c>
    </row>
    <row r="169" spans="1:5" ht="12.75">
      <c r="A169" s="176"/>
      <c r="B169" s="178"/>
      <c r="C169" s="173" t="s">
        <v>315</v>
      </c>
      <c r="D169" s="185">
        <v>4300</v>
      </c>
      <c r="E169" s="186">
        <v>7838</v>
      </c>
    </row>
    <row r="170" spans="1:5" ht="12.75">
      <c r="A170" s="176"/>
      <c r="B170" s="178"/>
      <c r="C170" s="173" t="s">
        <v>411</v>
      </c>
      <c r="D170" s="185">
        <v>4410</v>
      </c>
      <c r="E170" s="186">
        <v>3135</v>
      </c>
    </row>
    <row r="171" spans="1:5" ht="12.75">
      <c r="A171" s="176"/>
      <c r="B171" s="203"/>
      <c r="C171" s="173"/>
      <c r="D171" s="185"/>
      <c r="E171" s="186"/>
    </row>
    <row r="172" spans="1:5" s="60" customFormat="1" ht="18" customHeight="1">
      <c r="A172" s="183"/>
      <c r="B172" s="196">
        <v>75023</v>
      </c>
      <c r="C172" s="197" t="s">
        <v>154</v>
      </c>
      <c r="D172" s="198"/>
      <c r="E172" s="177">
        <f>IF(SUM(E173:E189)&gt;0,SUM(E173:E189),"")</f>
        <v>7997264</v>
      </c>
    </row>
    <row r="173" spans="1:5" ht="12.75">
      <c r="A173" s="176"/>
      <c r="B173" s="178"/>
      <c r="C173" s="173" t="s">
        <v>408</v>
      </c>
      <c r="D173" s="185">
        <v>3020</v>
      </c>
      <c r="E173" s="186">
        <v>3000</v>
      </c>
    </row>
    <row r="174" spans="1:5" ht="12.75">
      <c r="A174" s="176"/>
      <c r="B174" s="178"/>
      <c r="C174" s="173" t="s">
        <v>309</v>
      </c>
      <c r="D174" s="185">
        <v>4010</v>
      </c>
      <c r="E174" s="186">
        <v>4459765</v>
      </c>
    </row>
    <row r="175" spans="1:5" ht="12.75">
      <c r="A175" s="176"/>
      <c r="B175" s="178"/>
      <c r="C175" s="173" t="s">
        <v>405</v>
      </c>
      <c r="D175" s="185">
        <v>4040</v>
      </c>
      <c r="E175" s="186">
        <v>335750</v>
      </c>
    </row>
    <row r="176" spans="1:5" ht="12.75">
      <c r="A176" s="176"/>
      <c r="B176" s="178"/>
      <c r="C176" s="173" t="s">
        <v>311</v>
      </c>
      <c r="D176" s="185">
        <v>4110</v>
      </c>
      <c r="E176" s="186">
        <v>857438</v>
      </c>
    </row>
    <row r="177" spans="1:5" ht="12.75">
      <c r="A177" s="176"/>
      <c r="B177" s="178"/>
      <c r="C177" s="173" t="s">
        <v>401</v>
      </c>
      <c r="D177" s="185">
        <v>4120</v>
      </c>
      <c r="E177" s="186">
        <v>117490</v>
      </c>
    </row>
    <row r="178" spans="1:5" ht="12.75">
      <c r="A178" s="176"/>
      <c r="B178" s="178"/>
      <c r="C178" s="173" t="s">
        <v>312</v>
      </c>
      <c r="D178" s="185">
        <v>4210</v>
      </c>
      <c r="E178" s="186">
        <v>167411</v>
      </c>
    </row>
    <row r="179" spans="1:5" ht="12.75">
      <c r="A179" s="176"/>
      <c r="B179" s="178"/>
      <c r="C179" s="173" t="s">
        <v>313</v>
      </c>
      <c r="D179" s="185">
        <v>4260</v>
      </c>
      <c r="E179" s="186">
        <v>125500</v>
      </c>
    </row>
    <row r="180" spans="1:5" ht="24">
      <c r="A180" s="176"/>
      <c r="B180" s="178"/>
      <c r="C180" s="173" t="s">
        <v>415</v>
      </c>
      <c r="D180" s="185">
        <v>4290</v>
      </c>
      <c r="E180" s="186">
        <v>0</v>
      </c>
    </row>
    <row r="181" spans="1:5" ht="12.75">
      <c r="A181" s="176"/>
      <c r="B181" s="178"/>
      <c r="C181" s="173" t="s">
        <v>315</v>
      </c>
      <c r="D181" s="185">
        <v>4300</v>
      </c>
      <c r="E181" s="186">
        <v>550000</v>
      </c>
    </row>
    <row r="182" spans="1:5" ht="12.75">
      <c r="A182" s="176"/>
      <c r="B182" s="178"/>
      <c r="C182" s="173" t="s">
        <v>411</v>
      </c>
      <c r="D182" s="185">
        <v>4410</v>
      </c>
      <c r="E182" s="186">
        <v>33250</v>
      </c>
    </row>
    <row r="183" spans="1:5" ht="12.75">
      <c r="A183" s="176"/>
      <c r="B183" s="178"/>
      <c r="C183" s="173" t="s">
        <v>406</v>
      </c>
      <c r="D183" s="185">
        <v>4430</v>
      </c>
      <c r="E183" s="186">
        <v>18500</v>
      </c>
    </row>
    <row r="184" spans="1:5" ht="12.75">
      <c r="A184" s="176"/>
      <c r="B184" s="178"/>
      <c r="C184" s="173" t="s">
        <v>317</v>
      </c>
      <c r="D184" s="185">
        <v>4440</v>
      </c>
      <c r="E184" s="186">
        <v>96060</v>
      </c>
    </row>
    <row r="185" spans="1:5" ht="12.75">
      <c r="A185" s="176"/>
      <c r="B185" s="178"/>
      <c r="C185" s="173" t="s">
        <v>410</v>
      </c>
      <c r="D185" s="185">
        <v>4530</v>
      </c>
      <c r="E185" s="186">
        <v>3100</v>
      </c>
    </row>
    <row r="186" spans="1:5" ht="24">
      <c r="A186" s="176"/>
      <c r="B186" s="178"/>
      <c r="C186" s="173" t="s">
        <v>7</v>
      </c>
      <c r="D186" s="185">
        <v>6060</v>
      </c>
      <c r="E186" s="186">
        <v>210000</v>
      </c>
    </row>
    <row r="187" spans="1:5" ht="24" customHeight="1">
      <c r="A187" s="176"/>
      <c r="B187" s="178"/>
      <c r="C187" s="173" t="s">
        <v>416</v>
      </c>
      <c r="D187" s="185">
        <v>6050</v>
      </c>
      <c r="E187" s="186">
        <v>1000000</v>
      </c>
    </row>
    <row r="188" spans="1:5" ht="12.75">
      <c r="A188" s="176"/>
      <c r="B188" s="178"/>
      <c r="C188" s="173" t="s">
        <v>417</v>
      </c>
      <c r="D188" s="185">
        <v>4610</v>
      </c>
      <c r="E188" s="186"/>
    </row>
    <row r="189" spans="1:5" ht="12.75">
      <c r="A189" s="176"/>
      <c r="B189" s="178"/>
      <c r="C189" s="226" t="s">
        <v>314</v>
      </c>
      <c r="D189" s="189">
        <v>4270</v>
      </c>
      <c r="E189" s="227">
        <v>20000</v>
      </c>
    </row>
    <row r="190" spans="1:5" ht="12.75">
      <c r="A190" s="228"/>
      <c r="B190" s="229"/>
      <c r="C190" s="173"/>
      <c r="D190" s="185"/>
      <c r="E190" s="186"/>
    </row>
    <row r="191" spans="1:5" s="60" customFormat="1" ht="18" customHeight="1">
      <c r="A191" s="183"/>
      <c r="B191" s="184">
        <v>75045</v>
      </c>
      <c r="C191" s="170" t="s">
        <v>155</v>
      </c>
      <c r="D191" s="171"/>
      <c r="E191" s="172">
        <f>IF(SUM(E192:E197)&gt;0,SUM(E192:E197),"")</f>
        <v>23000</v>
      </c>
    </row>
    <row r="192" spans="1:5" ht="12.75">
      <c r="A192" s="176"/>
      <c r="B192" s="178"/>
      <c r="C192" s="173" t="s">
        <v>414</v>
      </c>
      <c r="D192" s="185">
        <v>3030</v>
      </c>
      <c r="E192" s="186">
        <v>10700</v>
      </c>
    </row>
    <row r="193" spans="1:5" ht="12.75">
      <c r="A193" s="176"/>
      <c r="B193" s="178"/>
      <c r="C193" s="173" t="s">
        <v>312</v>
      </c>
      <c r="D193" s="185">
        <v>4210</v>
      </c>
      <c r="E193" s="186">
        <v>2700</v>
      </c>
    </row>
    <row r="194" spans="1:5" ht="12.75">
      <c r="A194" s="176"/>
      <c r="B194" s="178"/>
      <c r="C194" s="173" t="s">
        <v>315</v>
      </c>
      <c r="D194" s="185">
        <v>4300</v>
      </c>
      <c r="E194" s="186">
        <v>9000</v>
      </c>
    </row>
    <row r="195" spans="1:5" ht="12.75">
      <c r="A195" s="176"/>
      <c r="B195" s="178"/>
      <c r="C195" s="173" t="s">
        <v>311</v>
      </c>
      <c r="D195" s="185">
        <v>4110</v>
      </c>
      <c r="E195" s="186">
        <v>500</v>
      </c>
    </row>
    <row r="196" spans="1:5" ht="12.75">
      <c r="A196" s="176"/>
      <c r="B196" s="178"/>
      <c r="C196" s="173" t="s">
        <v>401</v>
      </c>
      <c r="D196" s="185">
        <v>4120</v>
      </c>
      <c r="E196" s="186">
        <v>100</v>
      </c>
    </row>
    <row r="197" spans="1:5" ht="12.75">
      <c r="A197" s="176"/>
      <c r="B197" s="178"/>
      <c r="C197" s="173"/>
      <c r="D197" s="185"/>
      <c r="E197" s="186"/>
    </row>
    <row r="198" spans="1:5" s="60" customFormat="1" ht="18" customHeight="1">
      <c r="A198" s="183"/>
      <c r="B198" s="196">
        <v>75095</v>
      </c>
      <c r="C198" s="197" t="s">
        <v>94</v>
      </c>
      <c r="D198" s="198"/>
      <c r="E198" s="177">
        <f>IF(SUM(E199:E200,E205:E206,E212:E213)&gt;0,SUM(E199:E200,E205:E206,E212:E213),"")</f>
        <v>257435</v>
      </c>
    </row>
    <row r="199" spans="1:5" ht="12.75">
      <c r="A199" s="176"/>
      <c r="B199" s="178"/>
      <c r="C199" s="173" t="s">
        <v>418</v>
      </c>
      <c r="D199" s="185">
        <v>4210</v>
      </c>
      <c r="E199" s="186">
        <v>8000</v>
      </c>
    </row>
    <row r="200" spans="1:5" s="105" customFormat="1" ht="12.75">
      <c r="A200" s="176"/>
      <c r="B200" s="178"/>
      <c r="C200" s="254" t="s">
        <v>315</v>
      </c>
      <c r="D200" s="375">
        <v>4300</v>
      </c>
      <c r="E200" s="285">
        <f>IF(SUM(E201:E204)&gt;0,SUM(E201:E204),"")</f>
        <v>208820</v>
      </c>
    </row>
    <row r="201" spans="1:5" ht="12.75">
      <c r="A201" s="176"/>
      <c r="B201" s="178"/>
      <c r="C201" s="188" t="s">
        <v>419</v>
      </c>
      <c r="D201" s="200"/>
      <c r="E201" s="186">
        <v>30000</v>
      </c>
    </row>
    <row r="202" spans="1:5" ht="12.75">
      <c r="A202" s="176"/>
      <c r="B202" s="178"/>
      <c r="C202" s="199" t="s">
        <v>420</v>
      </c>
      <c r="D202" s="200"/>
      <c r="E202" s="186">
        <v>4320</v>
      </c>
    </row>
    <row r="203" spans="1:5" ht="12.75">
      <c r="A203" s="176"/>
      <c r="B203" s="178"/>
      <c r="C203" s="199" t="s">
        <v>421</v>
      </c>
      <c r="D203" s="200"/>
      <c r="E203" s="186">
        <v>174500</v>
      </c>
    </row>
    <row r="204" spans="1:5" ht="12.75">
      <c r="A204" s="176"/>
      <c r="B204" s="178"/>
      <c r="C204" s="191"/>
      <c r="D204" s="192"/>
      <c r="E204" s="186"/>
    </row>
    <row r="205" spans="1:5" ht="12.75">
      <c r="A205" s="176"/>
      <c r="B205" s="178"/>
      <c r="C205" s="173"/>
      <c r="D205" s="185"/>
      <c r="E205" s="186"/>
    </row>
    <row r="206" spans="1:5" s="105" customFormat="1" ht="16.5" customHeight="1">
      <c r="A206" s="205"/>
      <c r="B206" s="206"/>
      <c r="C206" s="254" t="s">
        <v>406</v>
      </c>
      <c r="D206" s="375">
        <v>4430</v>
      </c>
      <c r="E206" s="285">
        <f>IF(SUM(E207:E211)&gt;0,SUM(E207:E211),"")</f>
        <v>20000</v>
      </c>
    </row>
    <row r="207" spans="1:5" ht="12.75">
      <c r="A207" s="176"/>
      <c r="B207" s="178"/>
      <c r="C207" s="188" t="s">
        <v>422</v>
      </c>
      <c r="D207" s="200"/>
      <c r="E207" s="186">
        <v>3000</v>
      </c>
    </row>
    <row r="208" spans="1:5" ht="12.75">
      <c r="A208" s="176"/>
      <c r="B208" s="178"/>
      <c r="C208" s="199" t="s">
        <v>423</v>
      </c>
      <c r="D208" s="200"/>
      <c r="E208" s="186">
        <v>13000</v>
      </c>
    </row>
    <row r="209" spans="1:5" ht="12.75">
      <c r="A209" s="176"/>
      <c r="B209" s="178"/>
      <c r="C209" s="199" t="s">
        <v>424</v>
      </c>
      <c r="D209" s="200"/>
      <c r="E209" s="186">
        <v>2000</v>
      </c>
    </row>
    <row r="210" spans="1:5" ht="12.75">
      <c r="A210" s="176"/>
      <c r="B210" s="178"/>
      <c r="C210" s="199" t="s">
        <v>425</v>
      </c>
      <c r="D210" s="200"/>
      <c r="E210" s="186">
        <v>2000</v>
      </c>
    </row>
    <row r="211" spans="1:5" ht="12.75">
      <c r="A211" s="176"/>
      <c r="B211" s="178"/>
      <c r="C211" s="194"/>
      <c r="D211" s="192"/>
      <c r="E211" s="186"/>
    </row>
    <row r="212" spans="1:5" ht="12.75">
      <c r="A212" s="176"/>
      <c r="B212" s="178"/>
      <c r="C212" s="173" t="s">
        <v>426</v>
      </c>
      <c r="D212" s="185">
        <v>4530</v>
      </c>
      <c r="E212" s="186"/>
    </row>
    <row r="213" spans="1:5" ht="27" customHeight="1" thickBot="1">
      <c r="A213" s="176"/>
      <c r="B213" s="178"/>
      <c r="C213" s="173" t="s">
        <v>427</v>
      </c>
      <c r="D213" s="185">
        <v>8070</v>
      </c>
      <c r="E213" s="186">
        <v>20615</v>
      </c>
    </row>
    <row r="214" spans="1:5" s="61" customFormat="1" ht="29.25" customHeight="1" thickBot="1">
      <c r="A214" s="187">
        <v>751</v>
      </c>
      <c r="B214" s="182"/>
      <c r="C214" s="167" t="s">
        <v>428</v>
      </c>
      <c r="D214" s="168"/>
      <c r="E214" s="169">
        <f>IF(SUM(E215,E218)&gt;0,SUM(E215,F213,E218),"")</f>
        <v>7869</v>
      </c>
    </row>
    <row r="215" spans="1:5" s="60" customFormat="1" ht="25.5" customHeight="1">
      <c r="A215" s="183"/>
      <c r="B215" s="184">
        <v>75101</v>
      </c>
      <c r="C215" s="170" t="s">
        <v>429</v>
      </c>
      <c r="D215" s="171"/>
      <c r="E215" s="172">
        <f>IF(SUM(E216:E217)&gt;0,SUM(E216:E217),"")</f>
        <v>7869</v>
      </c>
    </row>
    <row r="216" spans="1:5" ht="12.75">
      <c r="A216" s="176"/>
      <c r="B216" s="178"/>
      <c r="C216" s="173" t="s">
        <v>309</v>
      </c>
      <c r="D216" s="185">
        <v>4010</v>
      </c>
      <c r="E216" s="186">
        <v>7869</v>
      </c>
    </row>
    <row r="217" spans="1:5" ht="12.75">
      <c r="A217" s="176"/>
      <c r="B217" s="203"/>
      <c r="C217" s="173"/>
      <c r="D217" s="185"/>
      <c r="E217" s="186"/>
    </row>
    <row r="218" spans="1:5" s="60" customFormat="1" ht="24" customHeight="1">
      <c r="A218" s="183"/>
      <c r="B218" s="184" t="s">
        <v>430</v>
      </c>
      <c r="C218" s="197" t="s">
        <v>160</v>
      </c>
      <c r="D218" s="198"/>
      <c r="E218" s="177">
        <f>IF(SUM(E219:E225)&gt;0,SUM(E219:E225),"")</f>
      </c>
    </row>
    <row r="219" spans="1:5" ht="12.75">
      <c r="A219" s="176"/>
      <c r="B219" s="178"/>
      <c r="C219" s="173" t="s">
        <v>414</v>
      </c>
      <c r="D219" s="185">
        <v>3030</v>
      </c>
      <c r="E219" s="186"/>
    </row>
    <row r="220" spans="1:5" ht="12.75">
      <c r="A220" s="176"/>
      <c r="B220" s="178"/>
      <c r="C220" s="173" t="s">
        <v>311</v>
      </c>
      <c r="D220" s="185">
        <v>4110</v>
      </c>
      <c r="E220" s="186"/>
    </row>
    <row r="221" spans="1:5" ht="12.75">
      <c r="A221" s="176"/>
      <c r="B221" s="178"/>
      <c r="C221" s="173" t="s">
        <v>401</v>
      </c>
      <c r="D221" s="185">
        <v>4120</v>
      </c>
      <c r="E221" s="186"/>
    </row>
    <row r="222" spans="1:5" ht="12.75">
      <c r="A222" s="176"/>
      <c r="B222" s="178"/>
      <c r="C222" s="173" t="s">
        <v>312</v>
      </c>
      <c r="D222" s="185">
        <v>4210</v>
      </c>
      <c r="E222" s="186"/>
    </row>
    <row r="223" spans="1:5" ht="12.75">
      <c r="A223" s="176"/>
      <c r="B223" s="178"/>
      <c r="C223" s="173" t="s">
        <v>313</v>
      </c>
      <c r="D223" s="185">
        <v>4260</v>
      </c>
      <c r="E223" s="186"/>
    </row>
    <row r="224" spans="1:5" ht="12.75">
      <c r="A224" s="176"/>
      <c r="B224" s="178"/>
      <c r="C224" s="173" t="s">
        <v>315</v>
      </c>
      <c r="D224" s="185">
        <v>4300</v>
      </c>
      <c r="E224" s="186"/>
    </row>
    <row r="225" spans="1:5" ht="13.5" thickBot="1">
      <c r="A225" s="176"/>
      <c r="B225" s="178"/>
      <c r="C225" s="194" t="s">
        <v>316</v>
      </c>
      <c r="D225" s="192">
        <v>4410</v>
      </c>
      <c r="E225" s="186"/>
    </row>
    <row r="226" spans="1:5" s="61" customFormat="1" ht="21.75" customHeight="1" thickBot="1">
      <c r="A226" s="187">
        <v>754</v>
      </c>
      <c r="B226" s="182"/>
      <c r="C226" s="167" t="s">
        <v>161</v>
      </c>
      <c r="D226" s="168"/>
      <c r="E226" s="169">
        <f>IF(SUM(E227,E238,E247)&gt;0,SUM(F227,E227,E238,E247),"")</f>
        <v>219390</v>
      </c>
    </row>
    <row r="227" spans="1:5" s="61" customFormat="1" ht="18" customHeight="1">
      <c r="A227" s="183"/>
      <c r="B227" s="196">
        <v>75414</v>
      </c>
      <c r="C227" s="236" t="s">
        <v>432</v>
      </c>
      <c r="D227" s="198"/>
      <c r="E227" s="177">
        <f>IF(SUM(E228:E237)&gt;0,SUM(E228:E237),"")</f>
        <v>29790</v>
      </c>
    </row>
    <row r="228" spans="1:5" ht="12.75">
      <c r="A228" s="176"/>
      <c r="B228" s="178"/>
      <c r="C228" s="174" t="s">
        <v>414</v>
      </c>
      <c r="D228" s="185">
        <v>3030</v>
      </c>
      <c r="E228" s="230">
        <v>1200</v>
      </c>
    </row>
    <row r="229" spans="1:5" ht="12.75">
      <c r="A229" s="176"/>
      <c r="B229" s="178"/>
      <c r="C229" s="174" t="s">
        <v>433</v>
      </c>
      <c r="D229" s="185">
        <v>4110</v>
      </c>
      <c r="E229" s="230">
        <v>600</v>
      </c>
    </row>
    <row r="230" spans="1:5" ht="12.75">
      <c r="A230" s="176"/>
      <c r="B230" s="178"/>
      <c r="C230" s="174" t="s">
        <v>434</v>
      </c>
      <c r="D230" s="185">
        <v>4120</v>
      </c>
      <c r="E230" s="230">
        <v>40</v>
      </c>
    </row>
    <row r="231" spans="1:5" ht="12.75">
      <c r="A231" s="176"/>
      <c r="B231" s="178"/>
      <c r="C231" s="174" t="s">
        <v>409</v>
      </c>
      <c r="D231" s="185">
        <v>4210</v>
      </c>
      <c r="E231" s="230">
        <v>3700</v>
      </c>
    </row>
    <row r="232" spans="1:5" ht="12.75">
      <c r="A232" s="176"/>
      <c r="B232" s="178"/>
      <c r="C232" s="174" t="s">
        <v>313</v>
      </c>
      <c r="D232" s="185">
        <v>4260</v>
      </c>
      <c r="E232" s="230">
        <v>550</v>
      </c>
    </row>
    <row r="233" spans="1:5" ht="12.75">
      <c r="A233" s="176"/>
      <c r="B233" s="178"/>
      <c r="C233" s="174" t="s">
        <v>435</v>
      </c>
      <c r="D233" s="185">
        <v>4270</v>
      </c>
      <c r="E233" s="230">
        <v>10000</v>
      </c>
    </row>
    <row r="234" spans="1:5" ht="12.75">
      <c r="A234" s="176"/>
      <c r="B234" s="178"/>
      <c r="C234" s="174" t="s">
        <v>315</v>
      </c>
      <c r="D234" s="185">
        <v>4300</v>
      </c>
      <c r="E234" s="230">
        <v>12000</v>
      </c>
    </row>
    <row r="235" spans="1:5" ht="12.75">
      <c r="A235" s="176"/>
      <c r="B235" s="178"/>
      <c r="C235" s="174" t="s">
        <v>410</v>
      </c>
      <c r="D235" s="185">
        <v>4530</v>
      </c>
      <c r="E235" s="230">
        <v>700</v>
      </c>
    </row>
    <row r="236" spans="1:5" ht="12.75">
      <c r="A236" s="176"/>
      <c r="B236" s="178"/>
      <c r="C236" s="174" t="s">
        <v>436</v>
      </c>
      <c r="D236" s="185">
        <v>4410</v>
      </c>
      <c r="E236" s="230">
        <v>1000</v>
      </c>
    </row>
    <row r="237" spans="1:5" ht="12.75">
      <c r="A237" s="176"/>
      <c r="B237" s="203"/>
      <c r="C237" s="174"/>
      <c r="D237" s="185"/>
      <c r="E237" s="230"/>
    </row>
    <row r="238" spans="1:5" s="60" customFormat="1" ht="18" customHeight="1">
      <c r="A238" s="183"/>
      <c r="B238" s="196">
        <v>75416</v>
      </c>
      <c r="C238" s="236" t="s">
        <v>167</v>
      </c>
      <c r="D238" s="198"/>
      <c r="E238" s="177">
        <f>IF(SUM(E239:E246)&gt;0,SUM(E239:E246),"")</f>
        <v>24600</v>
      </c>
    </row>
    <row r="239" spans="1:5" ht="12.75">
      <c r="A239" s="176"/>
      <c r="B239" s="178"/>
      <c r="C239" s="174" t="s">
        <v>408</v>
      </c>
      <c r="D239" s="185">
        <v>3020</v>
      </c>
      <c r="E239" s="230">
        <v>4000</v>
      </c>
    </row>
    <row r="240" spans="1:5" ht="12.75">
      <c r="A240" s="176"/>
      <c r="B240" s="178"/>
      <c r="C240" s="174" t="s">
        <v>409</v>
      </c>
      <c r="D240" s="185">
        <v>4210</v>
      </c>
      <c r="E240" s="230">
        <v>17000</v>
      </c>
    </row>
    <row r="241" spans="1:5" ht="12.75">
      <c r="A241" s="176"/>
      <c r="B241" s="178"/>
      <c r="C241" s="174" t="s">
        <v>314</v>
      </c>
      <c r="D241" s="185">
        <v>4270</v>
      </c>
      <c r="E241" s="230">
        <v>1000</v>
      </c>
    </row>
    <row r="242" spans="1:5" ht="12.75">
      <c r="A242" s="176"/>
      <c r="B242" s="178"/>
      <c r="C242" s="174" t="s">
        <v>437</v>
      </c>
      <c r="D242" s="185">
        <v>4300</v>
      </c>
      <c r="E242" s="230">
        <v>900</v>
      </c>
    </row>
    <row r="243" spans="1:5" ht="12.75">
      <c r="A243" s="176"/>
      <c r="B243" s="178"/>
      <c r="C243" s="174" t="s">
        <v>316</v>
      </c>
      <c r="D243" s="185">
        <v>4410</v>
      </c>
      <c r="E243" s="230">
        <v>200</v>
      </c>
    </row>
    <row r="244" spans="1:5" ht="12.75">
      <c r="A244" s="176"/>
      <c r="B244" s="178"/>
      <c r="C244" s="174" t="s">
        <v>406</v>
      </c>
      <c r="D244" s="185">
        <v>4430</v>
      </c>
      <c r="E244" s="230">
        <v>1500</v>
      </c>
    </row>
    <row r="245" spans="1:5" ht="12.75">
      <c r="A245" s="176"/>
      <c r="B245" s="178"/>
      <c r="C245" s="174"/>
      <c r="D245" s="185"/>
      <c r="E245" s="230"/>
    </row>
    <row r="246" spans="1:5" ht="12.75">
      <c r="A246" s="176"/>
      <c r="B246" s="178"/>
      <c r="C246" s="174"/>
      <c r="D246" s="185"/>
      <c r="E246" s="230"/>
    </row>
    <row r="247" spans="1:5" s="60" customFormat="1" ht="18" customHeight="1">
      <c r="A247" s="183"/>
      <c r="B247" s="196">
        <v>75495</v>
      </c>
      <c r="C247" s="236" t="s">
        <v>94</v>
      </c>
      <c r="D247" s="198"/>
      <c r="E247" s="177">
        <f>IF(SUM(E248:E250)&gt;0,SUM(E248:E250),"")</f>
        <v>165000</v>
      </c>
    </row>
    <row r="248" spans="1:5" ht="12.75">
      <c r="A248" s="176"/>
      <c r="B248" s="178"/>
      <c r="C248" s="174" t="s">
        <v>438</v>
      </c>
      <c r="D248" s="185">
        <v>4300</v>
      </c>
      <c r="E248" s="230">
        <v>115000</v>
      </c>
    </row>
    <row r="249" spans="1:5" ht="12.75">
      <c r="A249" s="176"/>
      <c r="B249" s="178"/>
      <c r="C249" s="174" t="s">
        <v>439</v>
      </c>
      <c r="D249" s="185">
        <v>6050</v>
      </c>
      <c r="E249" s="230">
        <v>50000</v>
      </c>
    </row>
    <row r="250" spans="1:5" ht="13.5" thickBot="1">
      <c r="A250" s="221"/>
      <c r="B250" s="242"/>
      <c r="C250" s="243"/>
      <c r="D250" s="244"/>
      <c r="E250" s="230"/>
    </row>
    <row r="251" spans="1:5" s="61" customFormat="1" ht="22.5" customHeight="1" thickBot="1">
      <c r="A251" s="187">
        <v>758</v>
      </c>
      <c r="B251" s="182"/>
      <c r="C251" s="245" t="s">
        <v>207</v>
      </c>
      <c r="D251" s="168"/>
      <c r="E251" s="169">
        <f>IF(SUM(E252)&gt;0,SUM(E252),"")</f>
        <v>1462099</v>
      </c>
    </row>
    <row r="252" spans="1:5" s="60" customFormat="1" ht="18" customHeight="1">
      <c r="A252" s="183"/>
      <c r="B252" s="184">
        <v>75818</v>
      </c>
      <c r="C252" s="246" t="s">
        <v>440</v>
      </c>
      <c r="D252" s="171"/>
      <c r="E252" s="172">
        <f>IF(SUM(E253:E256)&gt;0,SUM(E253:E256),"")</f>
        <v>1462099</v>
      </c>
    </row>
    <row r="253" spans="1:5" ht="12.75">
      <c r="A253" s="176"/>
      <c r="B253" s="178"/>
      <c r="C253" s="174" t="s">
        <v>440</v>
      </c>
      <c r="D253" s="185">
        <v>4810</v>
      </c>
      <c r="E253" s="230"/>
    </row>
    <row r="254" spans="1:5" ht="12.75">
      <c r="A254" s="176"/>
      <c r="B254" s="178"/>
      <c r="C254" s="174" t="s">
        <v>441</v>
      </c>
      <c r="D254" s="185"/>
      <c r="E254" s="230">
        <v>1027872</v>
      </c>
    </row>
    <row r="255" spans="1:5" ht="12.75">
      <c r="A255" s="176"/>
      <c r="B255" s="178"/>
      <c r="C255" s="174" t="s">
        <v>442</v>
      </c>
      <c r="D255" s="185"/>
      <c r="E255" s="230">
        <v>160000</v>
      </c>
    </row>
    <row r="256" spans="1:5" ht="13.5" thickBot="1">
      <c r="A256" s="221"/>
      <c r="B256" s="242"/>
      <c r="C256" s="174" t="s">
        <v>443</v>
      </c>
      <c r="D256" s="244"/>
      <c r="E256" s="230">
        <v>274227</v>
      </c>
    </row>
    <row r="257" spans="1:5" s="61" customFormat="1" ht="22.5" customHeight="1" thickBot="1">
      <c r="A257" s="187">
        <v>801</v>
      </c>
      <c r="B257" s="182"/>
      <c r="C257" s="245" t="s">
        <v>220</v>
      </c>
      <c r="D257" s="168"/>
      <c r="E257" s="169">
        <f>IF(SUM(E258,E273,E277,E282,E285,E291,E294,E296,E314,E318,E344,E346,E348,E351,E356)&gt;0,SUM(E258,E273,E277,E285,E282,E291,E294,E296,E314,E318,E344,E346,E348,E351,E356),"")</f>
        <v>57293074</v>
      </c>
    </row>
    <row r="258" spans="1:5" s="60" customFormat="1" ht="18" customHeight="1" thickBot="1">
      <c r="A258" s="183"/>
      <c r="B258" s="184">
        <v>80101</v>
      </c>
      <c r="C258" s="246" t="s">
        <v>221</v>
      </c>
      <c r="D258" s="171"/>
      <c r="E258" s="358">
        <f>IF(SUM(E259:E265)&gt;0,SUM(E259:E265),"")</f>
        <v>15314717</v>
      </c>
    </row>
    <row r="259" spans="1:5" ht="25.5" customHeight="1">
      <c r="A259" s="247"/>
      <c r="B259" s="178"/>
      <c r="C259" s="179" t="s">
        <v>444</v>
      </c>
      <c r="D259" s="185">
        <v>2540</v>
      </c>
      <c r="E259" s="359">
        <v>49254</v>
      </c>
    </row>
    <row r="260" spans="1:5" ht="15.75" customHeight="1">
      <c r="A260" s="247"/>
      <c r="B260" s="178"/>
      <c r="C260" s="248" t="s">
        <v>445</v>
      </c>
      <c r="D260" s="185">
        <v>2650</v>
      </c>
      <c r="E260" s="230">
        <v>14744263</v>
      </c>
    </row>
    <row r="261" spans="1:5" ht="24">
      <c r="A261" s="176"/>
      <c r="B261" s="178"/>
      <c r="C261" s="173" t="s">
        <v>446</v>
      </c>
      <c r="D261" s="185">
        <v>2590</v>
      </c>
      <c r="E261" s="230"/>
    </row>
    <row r="262" spans="1:5" ht="12.75">
      <c r="A262" s="176"/>
      <c r="B262" s="178"/>
      <c r="C262" s="174" t="s">
        <v>447</v>
      </c>
      <c r="D262" s="185">
        <v>4240</v>
      </c>
      <c r="E262" s="230"/>
    </row>
    <row r="263" spans="1:5" s="251" customFormat="1" ht="13.5" customHeight="1">
      <c r="A263" s="249"/>
      <c r="B263" s="240"/>
      <c r="C263" s="174" t="s">
        <v>448</v>
      </c>
      <c r="D263" s="250">
        <v>6050</v>
      </c>
      <c r="E263" s="230"/>
    </row>
    <row r="264" spans="1:5" s="251" customFormat="1" ht="16.5" customHeight="1">
      <c r="A264" s="249"/>
      <c r="B264" s="240"/>
      <c r="C264" s="194" t="s">
        <v>431</v>
      </c>
      <c r="D264" s="250">
        <v>6060</v>
      </c>
      <c r="E264" s="230"/>
    </row>
    <row r="265" spans="1:5" s="251" customFormat="1" ht="34.5" customHeight="1">
      <c r="A265" s="252"/>
      <c r="B265" s="253"/>
      <c r="C265" s="254" t="s">
        <v>449</v>
      </c>
      <c r="D265" s="255">
        <v>6210</v>
      </c>
      <c r="E265" s="256">
        <f>IF(SUM(E266:E271)&gt;0,SUM(E266:E271),"")</f>
        <v>521200</v>
      </c>
    </row>
    <row r="266" spans="1:5" s="251" customFormat="1" ht="16.5" customHeight="1">
      <c r="A266" s="249"/>
      <c r="B266" s="240"/>
      <c r="C266" s="194" t="s">
        <v>450</v>
      </c>
      <c r="D266" s="250"/>
      <c r="E266" s="230">
        <v>177000</v>
      </c>
    </row>
    <row r="267" spans="1:5" s="251" customFormat="1" ht="16.5" customHeight="1">
      <c r="A267" s="249"/>
      <c r="B267" s="240"/>
      <c r="C267" s="194" t="s">
        <v>451</v>
      </c>
      <c r="D267" s="250"/>
      <c r="E267" s="230">
        <v>33800</v>
      </c>
    </row>
    <row r="268" spans="1:5" s="251" customFormat="1" ht="16.5" customHeight="1">
      <c r="A268" s="249"/>
      <c r="B268" s="240"/>
      <c r="C268" s="194" t="s">
        <v>452</v>
      </c>
      <c r="D268" s="250"/>
      <c r="E268" s="230">
        <v>20000</v>
      </c>
    </row>
    <row r="269" spans="1:5" s="251" customFormat="1" ht="16.5" customHeight="1">
      <c r="A269" s="249"/>
      <c r="B269" s="240"/>
      <c r="C269" s="194" t="s">
        <v>453</v>
      </c>
      <c r="D269" s="250"/>
      <c r="E269" s="230">
        <v>27900</v>
      </c>
    </row>
    <row r="270" spans="1:5" s="251" customFormat="1" ht="16.5" customHeight="1">
      <c r="A270" s="249"/>
      <c r="B270" s="240"/>
      <c r="C270" s="194" t="s">
        <v>454</v>
      </c>
      <c r="D270" s="250"/>
      <c r="E270" s="230">
        <v>178000</v>
      </c>
    </row>
    <row r="271" spans="1:5" s="251" customFormat="1" ht="16.5" customHeight="1">
      <c r="A271" s="249"/>
      <c r="B271" s="240"/>
      <c r="C271" s="194" t="s">
        <v>455</v>
      </c>
      <c r="D271" s="250"/>
      <c r="E271" s="230">
        <v>84500</v>
      </c>
    </row>
    <row r="272" spans="1:5" s="251" customFormat="1" ht="16.5" customHeight="1">
      <c r="A272" s="249"/>
      <c r="B272" s="240"/>
      <c r="C272" s="194"/>
      <c r="D272" s="250"/>
      <c r="E272" s="230"/>
    </row>
    <row r="273" spans="1:5" s="60" customFormat="1" ht="18" customHeight="1">
      <c r="A273" s="183"/>
      <c r="B273" s="196">
        <v>80102</v>
      </c>
      <c r="C273" s="236" t="s">
        <v>222</v>
      </c>
      <c r="D273" s="198"/>
      <c r="E273" s="177">
        <f>IF(SUM(E274:E276)&gt;0,SUM(E274:E276),"")</f>
        <v>541930</v>
      </c>
    </row>
    <row r="274" spans="1:5" ht="24">
      <c r="A274" s="176"/>
      <c r="B274" s="178"/>
      <c r="C274" s="173" t="s">
        <v>446</v>
      </c>
      <c r="D274" s="185">
        <v>2590</v>
      </c>
      <c r="E274" s="230">
        <v>0</v>
      </c>
    </row>
    <row r="275" spans="1:5" s="251" customFormat="1" ht="24">
      <c r="A275" s="249"/>
      <c r="B275" s="240"/>
      <c r="C275" s="173" t="s">
        <v>456</v>
      </c>
      <c r="D275" s="250">
        <v>2650</v>
      </c>
      <c r="E275" s="230">
        <v>541930</v>
      </c>
    </row>
    <row r="276" spans="1:5" s="251" customFormat="1" ht="15" customHeight="1">
      <c r="A276" s="249"/>
      <c r="B276" s="240"/>
      <c r="C276" s="173"/>
      <c r="D276" s="250"/>
      <c r="E276" s="230"/>
    </row>
    <row r="277" spans="1:5" s="60" customFormat="1" ht="18" customHeight="1">
      <c r="A277" s="183"/>
      <c r="B277" s="196">
        <v>80104</v>
      </c>
      <c r="C277" s="236" t="s">
        <v>223</v>
      </c>
      <c r="D277" s="198"/>
      <c r="E277" s="177">
        <f>IF(SUM(E278:E281)&gt;0,SUM(E278:E281),"")</f>
        <v>5211825</v>
      </c>
    </row>
    <row r="278" spans="1:5" s="60" customFormat="1" ht="28.5" customHeight="1">
      <c r="A278" s="183"/>
      <c r="B278" s="235"/>
      <c r="C278" s="175" t="s">
        <v>446</v>
      </c>
      <c r="D278" s="400">
        <v>2590</v>
      </c>
      <c r="E278" s="258"/>
    </row>
    <row r="279" spans="1:5" ht="24">
      <c r="A279" s="259"/>
      <c r="B279" s="178"/>
      <c r="C279" s="179" t="s">
        <v>444</v>
      </c>
      <c r="D279" s="43">
        <v>2540</v>
      </c>
      <c r="E279" s="260">
        <v>896280</v>
      </c>
    </row>
    <row r="280" spans="1:5" ht="17.25" customHeight="1">
      <c r="A280" s="259"/>
      <c r="B280" s="178"/>
      <c r="C280" s="261" t="s">
        <v>457</v>
      </c>
      <c r="D280" s="262">
        <v>2650</v>
      </c>
      <c r="E280" s="239">
        <v>4234045</v>
      </c>
    </row>
    <row r="281" spans="1:88" ht="36.75" customHeight="1">
      <c r="A281" s="259"/>
      <c r="B281" s="203"/>
      <c r="C281" s="173" t="s">
        <v>458</v>
      </c>
      <c r="D281" s="192">
        <v>6210</v>
      </c>
      <c r="E281" s="239">
        <v>81500</v>
      </c>
      <c r="F281" s="263"/>
      <c r="G281" s="263"/>
      <c r="H281" s="263"/>
      <c r="I281" s="263"/>
      <c r="J281" s="263"/>
      <c r="K281" s="263"/>
      <c r="L281" s="263"/>
      <c r="M281" s="263"/>
      <c r="N281" s="263"/>
      <c r="O281" s="263"/>
      <c r="P281" s="263"/>
      <c r="Q281" s="263"/>
      <c r="R281" s="263"/>
      <c r="S281" s="263"/>
      <c r="T281" s="263"/>
      <c r="U281" s="263"/>
      <c r="V281" s="263"/>
      <c r="W281" s="263"/>
      <c r="X281" s="263"/>
      <c r="Y281" s="263"/>
      <c r="Z281" s="263"/>
      <c r="AA281" s="263"/>
      <c r="AB281" s="263"/>
      <c r="AC281" s="263"/>
      <c r="AD281" s="263"/>
      <c r="AE281" s="263"/>
      <c r="AF281" s="263"/>
      <c r="AG281" s="263"/>
      <c r="AH281" s="263"/>
      <c r="AI281" s="263"/>
      <c r="AJ281" s="263"/>
      <c r="AK281" s="263"/>
      <c r="AL281" s="263"/>
      <c r="AM281" s="263"/>
      <c r="AN281" s="263"/>
      <c r="AO281" s="263"/>
      <c r="AP281" s="263"/>
      <c r="AQ281" s="263"/>
      <c r="AR281" s="263"/>
      <c r="AS281" s="263"/>
      <c r="AT281" s="263"/>
      <c r="AU281" s="263"/>
      <c r="AV281" s="263"/>
      <c r="AW281" s="263"/>
      <c r="AX281" s="263"/>
      <c r="AY281" s="263"/>
      <c r="AZ281" s="263"/>
      <c r="BA281" s="263"/>
      <c r="BB281" s="263"/>
      <c r="BC281" s="263"/>
      <c r="BD281" s="263"/>
      <c r="BE281" s="263"/>
      <c r="BF281" s="263"/>
      <c r="BG281" s="263"/>
      <c r="BH281" s="263"/>
      <c r="BI281" s="263"/>
      <c r="BJ281" s="263"/>
      <c r="BK281" s="263"/>
      <c r="BL281" s="263"/>
      <c r="BM281" s="263"/>
      <c r="BN281" s="263"/>
      <c r="BO281" s="263"/>
      <c r="BP281" s="263"/>
      <c r="BQ281" s="263"/>
      <c r="BR281" s="263"/>
      <c r="BS281" s="263"/>
      <c r="BT281" s="263"/>
      <c r="BU281" s="263"/>
      <c r="BV281" s="263"/>
      <c r="BW281" s="263"/>
      <c r="BX281" s="263"/>
      <c r="BY281" s="263"/>
      <c r="BZ281" s="263"/>
      <c r="CA281" s="263"/>
      <c r="CB281" s="263"/>
      <c r="CC281" s="263"/>
      <c r="CD281" s="263"/>
      <c r="CE281" s="263"/>
      <c r="CF281" s="263"/>
      <c r="CG281" s="263"/>
      <c r="CH281" s="263"/>
      <c r="CI281" s="263"/>
      <c r="CJ281" s="263"/>
    </row>
    <row r="282" spans="1:88" s="267" customFormat="1" ht="21" customHeight="1">
      <c r="A282" s="264"/>
      <c r="B282" s="265" t="s">
        <v>459</v>
      </c>
      <c r="C282" s="290" t="s">
        <v>460</v>
      </c>
      <c r="D282" s="266"/>
      <c r="E282" s="370">
        <f>IF(SUM(E283:E284)&gt;0,SUM(E283:E284),"")</f>
        <v>137862</v>
      </c>
      <c r="F282" s="263"/>
      <c r="G282" s="263"/>
      <c r="H282" s="263"/>
      <c r="I282" s="263"/>
      <c r="J282" s="263"/>
      <c r="K282" s="263"/>
      <c r="L282" s="263"/>
      <c r="M282" s="263"/>
      <c r="N282" s="263"/>
      <c r="O282" s="263"/>
      <c r="P282" s="263"/>
      <c r="Q282" s="263"/>
      <c r="R282" s="263"/>
      <c r="S282" s="263"/>
      <c r="T282" s="263"/>
      <c r="U282" s="263"/>
      <c r="V282" s="263"/>
      <c r="W282" s="263"/>
      <c r="X282" s="263"/>
      <c r="Y282" s="263"/>
      <c r="Z282" s="263"/>
      <c r="AA282" s="263"/>
      <c r="AB282" s="263"/>
      <c r="AC282" s="263"/>
      <c r="AD282" s="263"/>
      <c r="AE282" s="263"/>
      <c r="AF282" s="263"/>
      <c r="AG282" s="263"/>
      <c r="AH282" s="263"/>
      <c r="AI282" s="263"/>
      <c r="AJ282" s="263"/>
      <c r="AK282" s="263"/>
      <c r="AL282" s="263"/>
      <c r="AM282" s="263"/>
      <c r="AN282" s="263"/>
      <c r="AO282" s="263"/>
      <c r="AP282" s="263"/>
      <c r="AQ282" s="263"/>
      <c r="AR282" s="263"/>
      <c r="AS282" s="263"/>
      <c r="AT282" s="263"/>
      <c r="AU282" s="263"/>
      <c r="AV282" s="263"/>
      <c r="AW282" s="263"/>
      <c r="AX282" s="263"/>
      <c r="AY282" s="263"/>
      <c r="AZ282" s="263"/>
      <c r="BA282" s="263"/>
      <c r="BB282" s="263"/>
      <c r="BC282" s="263"/>
      <c r="BD282" s="263"/>
      <c r="BE282" s="263"/>
      <c r="BF282" s="263"/>
      <c r="BG282" s="263"/>
      <c r="BH282" s="263"/>
      <c r="BI282" s="263"/>
      <c r="BJ282" s="263"/>
      <c r="BK282" s="263"/>
      <c r="BL282" s="263"/>
      <c r="BM282" s="263"/>
      <c r="BN282" s="263"/>
      <c r="BO282" s="263"/>
      <c r="BP282" s="263"/>
      <c r="BQ282" s="263"/>
      <c r="BR282" s="263"/>
      <c r="BS282" s="263"/>
      <c r="BT282" s="263"/>
      <c r="BU282" s="263"/>
      <c r="BV282" s="263"/>
      <c r="BW282" s="263"/>
      <c r="BX282" s="263"/>
      <c r="BY282" s="263"/>
      <c r="BZ282" s="263"/>
      <c r="CA282" s="263"/>
      <c r="CB282" s="263"/>
      <c r="CC282" s="263"/>
      <c r="CD282" s="263"/>
      <c r="CE282" s="263"/>
      <c r="CF282" s="263"/>
      <c r="CG282" s="263"/>
      <c r="CH282" s="263"/>
      <c r="CI282" s="263"/>
      <c r="CJ282" s="263"/>
    </row>
    <row r="283" spans="1:88" s="267" customFormat="1" ht="27" customHeight="1">
      <c r="A283" s="264"/>
      <c r="B283" s="268"/>
      <c r="C283" s="179" t="s">
        <v>444</v>
      </c>
      <c r="D283" s="269">
        <v>2540</v>
      </c>
      <c r="E283" s="270"/>
      <c r="F283" s="263"/>
      <c r="G283" s="263"/>
      <c r="H283" s="263"/>
      <c r="I283" s="263"/>
      <c r="J283" s="263"/>
      <c r="K283" s="263"/>
      <c r="L283" s="263"/>
      <c r="M283" s="263"/>
      <c r="N283" s="263"/>
      <c r="O283" s="263"/>
      <c r="P283" s="263"/>
      <c r="Q283" s="263"/>
      <c r="R283" s="263"/>
      <c r="S283" s="263"/>
      <c r="T283" s="263"/>
      <c r="U283" s="263"/>
      <c r="V283" s="263"/>
      <c r="W283" s="263"/>
      <c r="X283" s="263"/>
      <c r="Y283" s="263"/>
      <c r="Z283" s="263"/>
      <c r="AA283" s="263"/>
      <c r="AB283" s="263"/>
      <c r="AC283" s="263"/>
      <c r="AD283" s="263"/>
      <c r="AE283" s="263"/>
      <c r="AF283" s="263"/>
      <c r="AG283" s="263"/>
      <c r="AH283" s="263"/>
      <c r="AI283" s="263"/>
      <c r="AJ283" s="263"/>
      <c r="AK283" s="263"/>
      <c r="AL283" s="263"/>
      <c r="AM283" s="263"/>
      <c r="AN283" s="263"/>
      <c r="AO283" s="263"/>
      <c r="AP283" s="263"/>
      <c r="AQ283" s="263"/>
      <c r="AR283" s="263"/>
      <c r="AS283" s="263"/>
      <c r="AT283" s="263"/>
      <c r="AU283" s="263"/>
      <c r="AV283" s="263"/>
      <c r="AW283" s="263"/>
      <c r="AX283" s="263"/>
      <c r="AY283" s="263"/>
      <c r="AZ283" s="263"/>
      <c r="BA283" s="263"/>
      <c r="BB283" s="263"/>
      <c r="BC283" s="263"/>
      <c r="BD283" s="263"/>
      <c r="BE283" s="263"/>
      <c r="BF283" s="263"/>
      <c r="BG283" s="263"/>
      <c r="BH283" s="263"/>
      <c r="BI283" s="263"/>
      <c r="BJ283" s="263"/>
      <c r="BK283" s="263"/>
      <c r="BL283" s="263"/>
      <c r="BM283" s="263"/>
      <c r="BN283" s="263"/>
      <c r="BO283" s="263"/>
      <c r="BP283" s="263"/>
      <c r="BQ283" s="263"/>
      <c r="BR283" s="263"/>
      <c r="BS283" s="263"/>
      <c r="BT283" s="263"/>
      <c r="BU283" s="263"/>
      <c r="BV283" s="263"/>
      <c r="BW283" s="263"/>
      <c r="BX283" s="263"/>
      <c r="BY283" s="263"/>
      <c r="BZ283" s="263"/>
      <c r="CA283" s="263"/>
      <c r="CB283" s="263"/>
      <c r="CC283" s="263"/>
      <c r="CD283" s="263"/>
      <c r="CE283" s="263"/>
      <c r="CF283" s="263"/>
      <c r="CG283" s="263"/>
      <c r="CH283" s="263"/>
      <c r="CI283" s="263"/>
      <c r="CJ283" s="263"/>
    </row>
    <row r="284" spans="1:88" ht="51" customHeight="1">
      <c r="A284" s="271"/>
      <c r="B284" s="203"/>
      <c r="C284" s="194" t="s">
        <v>461</v>
      </c>
      <c r="D284" s="192">
        <v>2590</v>
      </c>
      <c r="E284" s="239">
        <v>137862</v>
      </c>
      <c r="F284" s="263"/>
      <c r="G284" s="263"/>
      <c r="H284" s="263"/>
      <c r="I284" s="263"/>
      <c r="J284" s="263"/>
      <c r="K284" s="263"/>
      <c r="L284" s="263"/>
      <c r="M284" s="263"/>
      <c r="N284" s="263"/>
      <c r="O284" s="263"/>
      <c r="P284" s="263"/>
      <c r="Q284" s="263"/>
      <c r="R284" s="263"/>
      <c r="S284" s="263"/>
      <c r="T284" s="263"/>
      <c r="U284" s="263"/>
      <c r="V284" s="263"/>
      <c r="W284" s="263"/>
      <c r="X284" s="263"/>
      <c r="Y284" s="263"/>
      <c r="Z284" s="263"/>
      <c r="AA284" s="263"/>
      <c r="AB284" s="263"/>
      <c r="AC284" s="263"/>
      <c r="AD284" s="263"/>
      <c r="AE284" s="263"/>
      <c r="AF284" s="263"/>
      <c r="AG284" s="263"/>
      <c r="AH284" s="263"/>
      <c r="AI284" s="263"/>
      <c r="AJ284" s="263"/>
      <c r="AK284" s="263"/>
      <c r="AL284" s="263"/>
      <c r="AM284" s="263"/>
      <c r="AN284" s="263"/>
      <c r="AO284" s="263"/>
      <c r="AP284" s="263"/>
      <c r="AQ284" s="263"/>
      <c r="AR284" s="263"/>
      <c r="AS284" s="263"/>
      <c r="AT284" s="263"/>
      <c r="AU284" s="263"/>
      <c r="AV284" s="263"/>
      <c r="AW284" s="263"/>
      <c r="AX284" s="263"/>
      <c r="AY284" s="263"/>
      <c r="AZ284" s="263"/>
      <c r="BA284" s="263"/>
      <c r="BB284" s="263"/>
      <c r="BC284" s="263"/>
      <c r="BD284" s="263"/>
      <c r="BE284" s="263"/>
      <c r="BF284" s="263"/>
      <c r="BG284" s="263"/>
      <c r="BH284" s="263"/>
      <c r="BI284" s="263"/>
      <c r="BJ284" s="263"/>
      <c r="BK284" s="263"/>
      <c r="BL284" s="263"/>
      <c r="BM284" s="263"/>
      <c r="BN284" s="263"/>
      <c r="BO284" s="263"/>
      <c r="BP284" s="263"/>
      <c r="BQ284" s="263"/>
      <c r="BR284" s="263"/>
      <c r="BS284" s="263"/>
      <c r="BT284" s="263"/>
      <c r="BU284" s="263"/>
      <c r="BV284" s="263"/>
      <c r="BW284" s="263"/>
      <c r="BX284" s="263"/>
      <c r="BY284" s="263"/>
      <c r="BZ284" s="263"/>
      <c r="CA284" s="263"/>
      <c r="CB284" s="263"/>
      <c r="CC284" s="263"/>
      <c r="CD284" s="263"/>
      <c r="CE284" s="263"/>
      <c r="CF284" s="263"/>
      <c r="CG284" s="263"/>
      <c r="CH284" s="263"/>
      <c r="CI284" s="263"/>
      <c r="CJ284" s="263"/>
    </row>
    <row r="285" spans="1:5" s="60" customFormat="1" ht="18" customHeight="1">
      <c r="A285" s="183"/>
      <c r="B285" s="184">
        <v>80110</v>
      </c>
      <c r="C285" s="246" t="s">
        <v>225</v>
      </c>
      <c r="D285" s="171"/>
      <c r="E285" s="172">
        <f>IF(SUM(E286:E290)&gt;0,SUM(E286:E290),"")</f>
        <v>11856230</v>
      </c>
    </row>
    <row r="286" spans="1:5" ht="24">
      <c r="A286" s="176"/>
      <c r="B286" s="178"/>
      <c r="C286" s="179" t="s">
        <v>444</v>
      </c>
      <c r="D286" s="185">
        <v>2540</v>
      </c>
      <c r="E286" s="230">
        <v>483586</v>
      </c>
    </row>
    <row r="287" spans="1:5" ht="24.75" customHeight="1">
      <c r="A287" s="176"/>
      <c r="B287" s="178"/>
      <c r="C287" s="173" t="s">
        <v>446</v>
      </c>
      <c r="D287" s="185">
        <v>2590</v>
      </c>
      <c r="E287" s="230"/>
    </row>
    <row r="288" spans="1:5" s="251" customFormat="1" ht="12.75">
      <c r="A288" s="249"/>
      <c r="B288" s="240"/>
      <c r="C288" s="174" t="s">
        <v>462</v>
      </c>
      <c r="D288" s="250">
        <v>2650</v>
      </c>
      <c r="E288" s="230">
        <v>9552644</v>
      </c>
    </row>
    <row r="289" spans="1:5" s="251" customFormat="1" ht="28.5" customHeight="1">
      <c r="A289" s="249"/>
      <c r="B289" s="240"/>
      <c r="C289" s="173" t="s">
        <v>463</v>
      </c>
      <c r="D289" s="250">
        <v>6050</v>
      </c>
      <c r="E289" s="230">
        <v>1810000</v>
      </c>
    </row>
    <row r="290" spans="1:5" s="251" customFormat="1" ht="48">
      <c r="A290" s="249"/>
      <c r="B290" s="240"/>
      <c r="C290" s="173" t="s">
        <v>458</v>
      </c>
      <c r="D290" s="250">
        <v>6210</v>
      </c>
      <c r="E290" s="230">
        <v>10000</v>
      </c>
    </row>
    <row r="291" spans="1:5" s="60" customFormat="1" ht="18" customHeight="1">
      <c r="A291" s="183"/>
      <c r="B291" s="196">
        <v>80111</v>
      </c>
      <c r="C291" s="236" t="s">
        <v>464</v>
      </c>
      <c r="D291" s="198"/>
      <c r="E291" s="177">
        <f>IF(SUM(E292:E293)&gt;0,SUM(E292:E293),"")</f>
        <v>494910</v>
      </c>
    </row>
    <row r="292" spans="1:5" ht="24">
      <c r="A292" s="176"/>
      <c r="B292" s="178"/>
      <c r="C292" s="173" t="s">
        <v>446</v>
      </c>
      <c r="D292" s="185">
        <v>2590</v>
      </c>
      <c r="E292" s="230"/>
    </row>
    <row r="293" spans="1:5" ht="12.75">
      <c r="A293" s="176"/>
      <c r="B293" s="203"/>
      <c r="C293" s="174" t="s">
        <v>462</v>
      </c>
      <c r="D293" s="185">
        <v>2650</v>
      </c>
      <c r="E293" s="230">
        <v>494910</v>
      </c>
    </row>
    <row r="294" spans="1:5" ht="18" customHeight="1">
      <c r="A294" s="176"/>
      <c r="B294" s="196" t="s">
        <v>466</v>
      </c>
      <c r="C294" s="236" t="s">
        <v>467</v>
      </c>
      <c r="D294" s="272"/>
      <c r="E294" s="177">
        <f>IF(SUM(E295)&gt;0,SUM(E295),"")</f>
        <v>11000</v>
      </c>
    </row>
    <row r="295" spans="1:5" ht="12.75">
      <c r="A295" s="176"/>
      <c r="B295" s="203"/>
      <c r="C295" s="174" t="s">
        <v>315</v>
      </c>
      <c r="D295" s="185">
        <v>4300</v>
      </c>
      <c r="E295" s="230">
        <v>11000</v>
      </c>
    </row>
    <row r="296" spans="1:5" s="82" customFormat="1" ht="21.75" customHeight="1">
      <c r="A296" s="183"/>
      <c r="B296" s="196">
        <v>80120</v>
      </c>
      <c r="C296" s="236" t="s">
        <v>468</v>
      </c>
      <c r="D296" s="198"/>
      <c r="E296" s="177">
        <f>IF(SUM(E297:E313)&gt;0,SUM(E297:E313),"")</f>
        <v>8572435</v>
      </c>
    </row>
    <row r="297" spans="1:5" s="83" customFormat="1" ht="27" customHeight="1">
      <c r="A297" s="176"/>
      <c r="B297" s="178"/>
      <c r="C297" s="173" t="s">
        <v>446</v>
      </c>
      <c r="D297" s="185">
        <v>2590</v>
      </c>
      <c r="E297" s="230">
        <v>0</v>
      </c>
    </row>
    <row r="298" spans="1:5" s="273" customFormat="1" ht="24">
      <c r="A298" s="176"/>
      <c r="B298" s="178"/>
      <c r="C298" s="254" t="s">
        <v>469</v>
      </c>
      <c r="D298" s="375">
        <v>2540</v>
      </c>
      <c r="E298" s="285">
        <f>IF(SUM(E299:E303)&gt;0,SUM(E299:E303),"")</f>
      </c>
    </row>
    <row r="299" spans="1:5" s="83" customFormat="1" ht="12.75">
      <c r="A299" s="176"/>
      <c r="B299" s="178"/>
      <c r="C299" s="274" t="s">
        <v>470</v>
      </c>
      <c r="D299" s="200"/>
      <c r="E299" s="230"/>
    </row>
    <row r="300" spans="1:5" s="83" customFormat="1" ht="12.75">
      <c r="A300" s="176"/>
      <c r="B300" s="178"/>
      <c r="C300" s="275" t="s">
        <v>471</v>
      </c>
      <c r="D300" s="200"/>
      <c r="E300" s="230"/>
    </row>
    <row r="301" spans="1:5" s="83" customFormat="1" ht="12.75">
      <c r="A301" s="176"/>
      <c r="B301" s="178"/>
      <c r="C301" s="276" t="s">
        <v>472</v>
      </c>
      <c r="D301" s="200"/>
      <c r="E301" s="230"/>
    </row>
    <row r="302" spans="1:5" s="83" customFormat="1" ht="12.75">
      <c r="A302" s="176"/>
      <c r="B302" s="178"/>
      <c r="C302" s="274" t="s">
        <v>473</v>
      </c>
      <c r="D302" s="200"/>
      <c r="E302" s="237"/>
    </row>
    <row r="303" spans="1:5" s="83" customFormat="1" ht="12.75">
      <c r="A303" s="176"/>
      <c r="B303" s="178"/>
      <c r="C303" s="275" t="s">
        <v>474</v>
      </c>
      <c r="D303" s="200"/>
      <c r="E303" s="237"/>
    </row>
    <row r="304" spans="1:5" s="83" customFormat="1" ht="27" customHeight="1">
      <c r="A304" s="176"/>
      <c r="B304" s="178"/>
      <c r="C304" s="179" t="s">
        <v>469</v>
      </c>
      <c r="D304" s="286">
        <v>2540</v>
      </c>
      <c r="E304" s="360"/>
    </row>
    <row r="305" spans="1:5" s="83" customFormat="1" ht="12.75">
      <c r="A305" s="176"/>
      <c r="B305" s="178"/>
      <c r="C305" s="274" t="s">
        <v>470</v>
      </c>
      <c r="D305" s="189"/>
      <c r="E305" s="239">
        <v>114372</v>
      </c>
    </row>
    <row r="306" spans="1:5" s="83" customFormat="1" ht="12.75">
      <c r="A306" s="176"/>
      <c r="B306" s="178"/>
      <c r="C306" s="275" t="s">
        <v>471</v>
      </c>
      <c r="D306" s="200"/>
      <c r="E306" s="230">
        <v>39680</v>
      </c>
    </row>
    <row r="307" spans="1:5" s="83" customFormat="1" ht="12.75">
      <c r="A307" s="176"/>
      <c r="B307" s="178"/>
      <c r="C307" s="275" t="s">
        <v>474</v>
      </c>
      <c r="D307" s="192"/>
      <c r="E307" s="230">
        <v>59173</v>
      </c>
    </row>
    <row r="308" spans="1:5" s="83" customFormat="1" ht="12.75">
      <c r="A308" s="176"/>
      <c r="B308" s="178"/>
      <c r="C308" s="276" t="s">
        <v>472</v>
      </c>
      <c r="D308" s="200"/>
      <c r="E308" s="230">
        <v>216967</v>
      </c>
    </row>
    <row r="309" spans="1:5" s="83" customFormat="1" ht="12.75">
      <c r="A309" s="176"/>
      <c r="B309" s="178"/>
      <c r="C309" s="274" t="s">
        <v>473</v>
      </c>
      <c r="D309" s="192"/>
      <c r="E309" s="230">
        <v>115528</v>
      </c>
    </row>
    <row r="310" spans="1:5" s="83" customFormat="1" ht="15.75" customHeight="1">
      <c r="A310" s="176"/>
      <c r="B310" s="178"/>
      <c r="C310" s="279" t="s">
        <v>475</v>
      </c>
      <c r="D310" s="185"/>
      <c r="E310" s="230">
        <v>26769</v>
      </c>
    </row>
    <row r="311" spans="1:5" s="83" customFormat="1" ht="51">
      <c r="A311" s="176"/>
      <c r="B311" s="178"/>
      <c r="C311" s="280" t="s">
        <v>476</v>
      </c>
      <c r="D311" s="200">
        <v>2590</v>
      </c>
      <c r="E311" s="230">
        <v>87351</v>
      </c>
    </row>
    <row r="312" spans="1:5" s="83" customFormat="1" ht="24" customHeight="1">
      <c r="A312" s="176"/>
      <c r="B312" s="281"/>
      <c r="C312" s="280" t="s">
        <v>477</v>
      </c>
      <c r="D312" s="286">
        <v>2650</v>
      </c>
      <c r="E312" s="230">
        <v>7873895</v>
      </c>
    </row>
    <row r="313" spans="1:5" s="83" customFormat="1" ht="48" customHeight="1">
      <c r="A313" s="176"/>
      <c r="B313" s="281"/>
      <c r="C313" s="173" t="s">
        <v>458</v>
      </c>
      <c r="D313" s="286">
        <v>6210</v>
      </c>
      <c r="E313" s="230">
        <v>38700</v>
      </c>
    </row>
    <row r="314" spans="1:5" s="83" customFormat="1" ht="22.5" customHeight="1">
      <c r="A314" s="176"/>
      <c r="B314" s="282" t="s">
        <v>478</v>
      </c>
      <c r="C314" s="236" t="s">
        <v>228</v>
      </c>
      <c r="D314" s="272"/>
      <c r="E314" s="177">
        <f>IF(SUM(E315:E317)&gt;0,SUM(E315:E317),"")</f>
        <v>1004775</v>
      </c>
    </row>
    <row r="315" spans="1:5" s="83" customFormat="1" ht="22.5" customHeight="1">
      <c r="A315" s="176"/>
      <c r="B315" s="283"/>
      <c r="C315" s="367" t="s">
        <v>479</v>
      </c>
      <c r="D315" s="284">
        <v>2540</v>
      </c>
      <c r="E315" s="366">
        <v>121375</v>
      </c>
    </row>
    <row r="316" spans="1:5" s="83" customFormat="1" ht="22.5" customHeight="1">
      <c r="A316" s="176"/>
      <c r="B316" s="283"/>
      <c r="C316" s="173" t="s">
        <v>446</v>
      </c>
      <c r="D316" s="284">
        <v>2590</v>
      </c>
      <c r="E316" s="258"/>
    </row>
    <row r="317" spans="1:5" s="83" customFormat="1" ht="26.25" customHeight="1">
      <c r="A317" s="176"/>
      <c r="B317" s="283"/>
      <c r="C317" s="280" t="s">
        <v>477</v>
      </c>
      <c r="D317" s="284">
        <v>2650</v>
      </c>
      <c r="E317" s="366">
        <v>883400</v>
      </c>
    </row>
    <row r="318" spans="1:5" s="82" customFormat="1" ht="19.5" customHeight="1">
      <c r="A318" s="176"/>
      <c r="B318" s="196">
        <v>80130</v>
      </c>
      <c r="C318" s="197" t="s">
        <v>229</v>
      </c>
      <c r="D318" s="198"/>
      <c r="E318" s="177">
        <f>IF(SUM(E319,E322,E341:E343)&gt;0,SUM(E319,E322,E341:E343),"")</f>
        <v>11821279</v>
      </c>
    </row>
    <row r="319" spans="1:5" s="83" customFormat="1" ht="24">
      <c r="A319" s="183"/>
      <c r="B319" s="178"/>
      <c r="C319" s="373" t="s">
        <v>480</v>
      </c>
      <c r="D319" s="375">
        <v>2540</v>
      </c>
      <c r="E319" s="285">
        <f>IF(SUM(E320:E321)&gt;0,SUM(E320:E321),"")</f>
        <v>926069</v>
      </c>
    </row>
    <row r="320" spans="1:5" s="83" customFormat="1" ht="12.75">
      <c r="A320" s="176"/>
      <c r="B320" s="178"/>
      <c r="C320" s="276" t="s">
        <v>481</v>
      </c>
      <c r="D320" s="200"/>
      <c r="E320" s="230"/>
    </row>
    <row r="321" spans="1:5" s="83" customFormat="1" ht="51">
      <c r="A321" s="176"/>
      <c r="B321" s="178"/>
      <c r="C321" s="280" t="s">
        <v>482</v>
      </c>
      <c r="D321" s="200">
        <v>2590</v>
      </c>
      <c r="E321" s="230">
        <v>926069</v>
      </c>
    </row>
    <row r="322" spans="1:5" s="83" customFormat="1" ht="24">
      <c r="A322" s="176"/>
      <c r="B322" s="178"/>
      <c r="C322" s="254" t="s">
        <v>444</v>
      </c>
      <c r="D322" s="374">
        <v>2540</v>
      </c>
      <c r="E322" s="287">
        <f>IF(SUM(E323:E340)&gt;0,SUM(E323:E340),"")</f>
        <v>1938247</v>
      </c>
    </row>
    <row r="323" spans="1:5" s="83" customFormat="1" ht="12.75">
      <c r="A323" s="176"/>
      <c r="B323" s="178"/>
      <c r="C323" s="275" t="s">
        <v>483</v>
      </c>
      <c r="D323" s="200"/>
      <c r="E323" s="239">
        <v>212928</v>
      </c>
    </row>
    <row r="324" spans="1:5" s="83" customFormat="1" ht="12.75">
      <c r="A324" s="176"/>
      <c r="B324" s="178"/>
      <c r="C324" s="275" t="s">
        <v>484</v>
      </c>
      <c r="D324" s="200"/>
      <c r="E324" s="230">
        <v>131813</v>
      </c>
    </row>
    <row r="325" spans="1:5" s="83" customFormat="1" ht="12.75">
      <c r="A325" s="176"/>
      <c r="B325" s="178"/>
      <c r="C325" s="275" t="s">
        <v>485</v>
      </c>
      <c r="D325" s="200"/>
      <c r="E325" s="230">
        <v>25349</v>
      </c>
    </row>
    <row r="326" spans="1:5" s="83" customFormat="1" ht="12.75">
      <c r="A326" s="176"/>
      <c r="B326" s="178"/>
      <c r="C326" s="275" t="s">
        <v>486</v>
      </c>
      <c r="D326" s="200"/>
      <c r="E326" s="230">
        <v>104774</v>
      </c>
    </row>
    <row r="327" spans="1:5" s="83" customFormat="1" ht="12.75">
      <c r="A327" s="176"/>
      <c r="B327" s="178"/>
      <c r="C327" s="275" t="s">
        <v>487</v>
      </c>
      <c r="D327" s="200"/>
      <c r="E327" s="230">
        <v>103084</v>
      </c>
    </row>
    <row r="328" spans="1:5" s="83" customFormat="1" ht="12.75">
      <c r="A328" s="176"/>
      <c r="B328" s="178"/>
      <c r="C328" s="274" t="s">
        <v>488</v>
      </c>
      <c r="D328" s="200"/>
      <c r="E328" s="230">
        <v>150402</v>
      </c>
    </row>
    <row r="329" spans="1:5" s="83" customFormat="1" ht="12.75">
      <c r="A329" s="176"/>
      <c r="B329" s="178"/>
      <c r="C329" s="275" t="s">
        <v>489</v>
      </c>
      <c r="D329" s="200"/>
      <c r="E329" s="230">
        <v>106464</v>
      </c>
    </row>
    <row r="330" spans="1:5" s="83" customFormat="1" ht="12.75">
      <c r="A330" s="176"/>
      <c r="B330" s="178"/>
      <c r="C330" s="274" t="s">
        <v>490</v>
      </c>
      <c r="D330" s="200"/>
      <c r="E330" s="230">
        <v>343051</v>
      </c>
    </row>
    <row r="331" spans="1:5" s="83" customFormat="1" ht="12.75">
      <c r="A331" s="176"/>
      <c r="B331" s="178"/>
      <c r="C331" s="275" t="s">
        <v>491</v>
      </c>
      <c r="D331" s="200"/>
      <c r="E331" s="230"/>
    </row>
    <row r="332" spans="1:5" s="83" customFormat="1" ht="12.75">
      <c r="A332" s="176"/>
      <c r="B332" s="178"/>
      <c r="C332" s="275" t="s">
        <v>492</v>
      </c>
      <c r="D332" s="200"/>
      <c r="E332" s="230">
        <v>76046</v>
      </c>
    </row>
    <row r="333" spans="1:5" s="83" customFormat="1" ht="12.75">
      <c r="A333" s="176"/>
      <c r="B333" s="178"/>
      <c r="C333" s="275" t="s">
        <v>493</v>
      </c>
      <c r="D333" s="200"/>
      <c r="E333" s="230"/>
    </row>
    <row r="334" spans="1:5" s="83" customFormat="1" ht="12.75">
      <c r="A334" s="176"/>
      <c r="B334" s="178"/>
      <c r="C334" s="275" t="s">
        <v>494</v>
      </c>
      <c r="D334" s="200"/>
      <c r="E334" s="230">
        <v>52387</v>
      </c>
    </row>
    <row r="335" spans="1:5" s="83" customFormat="1" ht="12.75">
      <c r="A335" s="176"/>
      <c r="B335" s="178"/>
      <c r="C335" s="275" t="s">
        <v>495</v>
      </c>
      <c r="D335" s="200"/>
      <c r="E335" s="230">
        <v>25349</v>
      </c>
    </row>
    <row r="336" spans="1:5" s="83" customFormat="1" ht="12.75">
      <c r="A336" s="176"/>
      <c r="B336" s="178"/>
      <c r="C336" s="275" t="s">
        <v>496</v>
      </c>
      <c r="D336" s="200"/>
      <c r="E336" s="230">
        <v>77735</v>
      </c>
    </row>
    <row r="337" spans="1:5" s="83" customFormat="1" ht="12.75">
      <c r="A337" s="176"/>
      <c r="B337" s="178"/>
      <c r="C337" s="275" t="s">
        <v>497</v>
      </c>
      <c r="D337" s="200"/>
      <c r="E337" s="230">
        <v>87875</v>
      </c>
    </row>
    <row r="338" spans="1:5" s="83" customFormat="1" ht="12.75">
      <c r="A338" s="176"/>
      <c r="B338" s="178"/>
      <c r="C338" s="275" t="s">
        <v>498</v>
      </c>
      <c r="D338" s="200"/>
      <c r="E338" s="230">
        <v>123363</v>
      </c>
    </row>
    <row r="339" spans="1:5" s="83" customFormat="1" ht="12.75">
      <c r="A339" s="176"/>
      <c r="B339" s="178"/>
      <c r="C339" s="276" t="s">
        <v>481</v>
      </c>
      <c r="D339" s="200"/>
      <c r="E339" s="230">
        <v>257127</v>
      </c>
    </row>
    <row r="340" spans="1:5" s="83" customFormat="1" ht="12.75">
      <c r="A340" s="176"/>
      <c r="B340" s="178"/>
      <c r="C340" s="288" t="s">
        <v>499</v>
      </c>
      <c r="D340" s="200"/>
      <c r="E340" s="230">
        <v>60500</v>
      </c>
    </row>
    <row r="341" spans="1:5" s="83" customFormat="1" ht="12.75">
      <c r="A341" s="176"/>
      <c r="B341" s="178"/>
      <c r="C341" s="194" t="s">
        <v>500</v>
      </c>
      <c r="D341" s="192">
        <v>2650</v>
      </c>
      <c r="E341" s="270">
        <v>8906463</v>
      </c>
    </row>
    <row r="342" spans="1:5" s="83" customFormat="1" ht="12.75">
      <c r="A342" s="176"/>
      <c r="B342" s="178"/>
      <c r="C342" s="173" t="s">
        <v>345</v>
      </c>
      <c r="D342" s="185">
        <v>6050</v>
      </c>
      <c r="E342" s="362"/>
    </row>
    <row r="343" spans="1:5" s="83" customFormat="1" ht="60">
      <c r="A343" s="176"/>
      <c r="B343" s="203"/>
      <c r="C343" s="254" t="s">
        <v>501</v>
      </c>
      <c r="D343" s="375">
        <v>6210</v>
      </c>
      <c r="E343" s="289">
        <v>50500</v>
      </c>
    </row>
    <row r="344" spans="1:5" s="83" customFormat="1" ht="18" customHeight="1">
      <c r="A344" s="176"/>
      <c r="B344" s="265"/>
      <c r="C344" s="290"/>
      <c r="D344" s="291"/>
      <c r="E344" s="177">
        <f>IF(SUM(E345:E345)&gt;0,SUM(E345:E345),"")</f>
      </c>
    </row>
    <row r="345" spans="1:5" s="83" customFormat="1" ht="15.75" customHeight="1">
      <c r="A345" s="176"/>
      <c r="B345" s="203"/>
      <c r="C345" s="173"/>
      <c r="D345" s="185"/>
      <c r="E345" s="230"/>
    </row>
    <row r="346" spans="1:5" s="82" customFormat="1" ht="23.25" customHeight="1">
      <c r="A346" s="176"/>
      <c r="B346" s="196">
        <v>80134</v>
      </c>
      <c r="C346" s="197" t="s">
        <v>502</v>
      </c>
      <c r="D346" s="198"/>
      <c r="E346" s="177">
        <f>IF(SUM(E347:E347)&gt;0,SUM(E347:E347),"")</f>
        <v>215250</v>
      </c>
    </row>
    <row r="347" spans="1:5" s="83" customFormat="1" ht="18" customHeight="1">
      <c r="A347" s="183"/>
      <c r="B347" s="178"/>
      <c r="C347" s="173" t="s">
        <v>503</v>
      </c>
      <c r="D347" s="185">
        <v>2650</v>
      </c>
      <c r="E347" s="230">
        <v>215250</v>
      </c>
    </row>
    <row r="348" spans="1:5" s="82" customFormat="1" ht="30" customHeight="1">
      <c r="A348" s="176"/>
      <c r="B348" s="196">
        <v>80140</v>
      </c>
      <c r="C348" s="197" t="s">
        <v>504</v>
      </c>
      <c r="D348" s="198"/>
      <c r="E348" s="177">
        <f>IF(SUM(E349:E350)&gt;0,SUM(E349:E350),"")</f>
        <v>1374700</v>
      </c>
    </row>
    <row r="349" spans="1:5" s="83" customFormat="1" ht="24">
      <c r="A349" s="183"/>
      <c r="B349" s="178"/>
      <c r="C349" s="173" t="s">
        <v>505</v>
      </c>
      <c r="D349" s="185">
        <v>2650</v>
      </c>
      <c r="E349" s="230">
        <v>1374700</v>
      </c>
    </row>
    <row r="350" spans="1:5" s="83" customFormat="1" ht="17.25" customHeight="1">
      <c r="A350" s="176"/>
      <c r="B350" s="178"/>
      <c r="C350" s="173"/>
      <c r="D350" s="185"/>
      <c r="E350" s="230"/>
    </row>
    <row r="351" spans="1:5" s="83" customFormat="1" ht="24.75" customHeight="1">
      <c r="A351" s="176"/>
      <c r="B351" s="196" t="s">
        <v>506</v>
      </c>
      <c r="C351" s="236" t="s">
        <v>507</v>
      </c>
      <c r="D351" s="272"/>
      <c r="E351" s="177">
        <f>IF(SUM(E352:E355)&gt;0,SUM(E352:E355),"")</f>
        <v>225285</v>
      </c>
    </row>
    <row r="352" spans="1:5" s="83" customFormat="1" ht="15.75" customHeight="1">
      <c r="A352" s="176"/>
      <c r="B352" s="203"/>
      <c r="C352" s="173" t="s">
        <v>312</v>
      </c>
      <c r="D352" s="185">
        <v>4210</v>
      </c>
      <c r="E352" s="230"/>
    </row>
    <row r="353" spans="1:5" s="83" customFormat="1" ht="15.75" customHeight="1">
      <c r="A353" s="204"/>
      <c r="B353" s="178"/>
      <c r="C353" s="194" t="s">
        <v>508</v>
      </c>
      <c r="D353" s="192">
        <v>4240</v>
      </c>
      <c r="E353" s="230"/>
    </row>
    <row r="354" spans="1:5" s="83" customFormat="1" ht="18.75" customHeight="1">
      <c r="A354" s="176"/>
      <c r="B354" s="178"/>
      <c r="C354" s="194" t="s">
        <v>509</v>
      </c>
      <c r="D354" s="192">
        <v>4300</v>
      </c>
      <c r="E354" s="230">
        <v>225285</v>
      </c>
    </row>
    <row r="355" spans="1:7" s="83" customFormat="1" ht="17.25" customHeight="1">
      <c r="A355" s="176"/>
      <c r="B355" s="203"/>
      <c r="C355" s="194" t="s">
        <v>316</v>
      </c>
      <c r="D355" s="192">
        <v>4410</v>
      </c>
      <c r="E355" s="230"/>
      <c r="G355" s="292"/>
    </row>
    <row r="356" spans="1:5" s="82" customFormat="1" ht="24.75" customHeight="1">
      <c r="A356" s="176"/>
      <c r="B356" s="184">
        <v>80195</v>
      </c>
      <c r="C356" s="246" t="s">
        <v>94</v>
      </c>
      <c r="D356" s="171"/>
      <c r="E356" s="172">
        <f>IF(SUM(E357:E364)&gt;0,SUM(E357:E364),"")</f>
        <v>510876</v>
      </c>
    </row>
    <row r="357" spans="1:5" s="83" customFormat="1" ht="15" customHeight="1">
      <c r="A357" s="183"/>
      <c r="B357" s="178"/>
      <c r="C357" s="174" t="s">
        <v>402</v>
      </c>
      <c r="D357" s="185">
        <v>4300</v>
      </c>
      <c r="E357" s="230">
        <v>10000</v>
      </c>
    </row>
    <row r="358" spans="1:5" s="83" customFormat="1" ht="15" customHeight="1">
      <c r="A358" s="176"/>
      <c r="B358" s="178"/>
      <c r="C358" s="279" t="s">
        <v>510</v>
      </c>
      <c r="D358" s="189">
        <v>4440</v>
      </c>
      <c r="E358" s="237">
        <v>377637</v>
      </c>
    </row>
    <row r="359" spans="1:5" s="83" customFormat="1" ht="24">
      <c r="A359" s="176"/>
      <c r="B359" s="229"/>
      <c r="C359" s="173" t="s">
        <v>511</v>
      </c>
      <c r="D359" s="185">
        <v>8070</v>
      </c>
      <c r="E359" s="230">
        <v>75389</v>
      </c>
    </row>
    <row r="360" spans="1:5" s="83" customFormat="1" ht="15" customHeight="1">
      <c r="A360" s="176"/>
      <c r="B360" s="178"/>
      <c r="C360" s="293" t="s">
        <v>312</v>
      </c>
      <c r="D360" s="200">
        <v>4210</v>
      </c>
      <c r="E360" s="239"/>
    </row>
    <row r="361" spans="1:5" s="83" customFormat="1" ht="15" customHeight="1">
      <c r="A361" s="228"/>
      <c r="B361" s="229"/>
      <c r="C361" s="173" t="s">
        <v>89</v>
      </c>
      <c r="D361" s="185">
        <v>4580</v>
      </c>
      <c r="E361" s="230"/>
    </row>
    <row r="362" spans="1:5" s="83" customFormat="1" ht="15" customHeight="1">
      <c r="A362" s="176"/>
      <c r="B362" s="294"/>
      <c r="C362" s="226" t="s">
        <v>377</v>
      </c>
      <c r="D362" s="189">
        <v>4590</v>
      </c>
      <c r="E362" s="237"/>
    </row>
    <row r="363" spans="1:5" s="83" customFormat="1" ht="15" customHeight="1">
      <c r="A363" s="228"/>
      <c r="B363" s="229"/>
      <c r="C363" s="173" t="s">
        <v>417</v>
      </c>
      <c r="D363" s="185">
        <v>4610</v>
      </c>
      <c r="E363" s="230"/>
    </row>
    <row r="364" spans="1:5" s="83" customFormat="1" ht="31.5" customHeight="1" thickBot="1">
      <c r="A364" s="176"/>
      <c r="B364" s="178"/>
      <c r="C364" s="194" t="s">
        <v>512</v>
      </c>
      <c r="D364" s="200">
        <v>8070</v>
      </c>
      <c r="E364" s="314">
        <v>47850</v>
      </c>
    </row>
    <row r="365" spans="1:5" s="87" customFormat="1" ht="21.75" customHeight="1" thickBot="1">
      <c r="A365" s="187">
        <v>851</v>
      </c>
      <c r="B365" s="182"/>
      <c r="C365" s="245" t="s">
        <v>235</v>
      </c>
      <c r="D365" s="168"/>
      <c r="E365" s="169">
        <f>IF(SUM(E366,E373,E378)&gt;0,SUM(E366,E373,E378),"")</f>
        <v>655145</v>
      </c>
    </row>
    <row r="366" spans="1:5" s="82" customFormat="1" ht="21.75" customHeight="1">
      <c r="A366" s="234"/>
      <c r="B366" s="184">
        <v>85154</v>
      </c>
      <c r="C366" s="246" t="s">
        <v>236</v>
      </c>
      <c r="D366" s="171"/>
      <c r="E366" s="172">
        <f>IF(SUM(E367:E372)&gt;0,SUM(E367:E372),"")</f>
        <v>595488</v>
      </c>
    </row>
    <row r="367" spans="1:5" s="83" customFormat="1" ht="37.5" customHeight="1">
      <c r="A367" s="183"/>
      <c r="B367" s="178"/>
      <c r="C367" s="248" t="s">
        <v>513</v>
      </c>
      <c r="D367" s="185">
        <v>2620</v>
      </c>
      <c r="E367" s="230">
        <v>50000</v>
      </c>
    </row>
    <row r="368" spans="1:5" s="296" customFormat="1" ht="24">
      <c r="A368" s="176"/>
      <c r="B368" s="238"/>
      <c r="C368" s="248" t="s">
        <v>514</v>
      </c>
      <c r="D368" s="295">
        <v>4300</v>
      </c>
      <c r="E368" s="230">
        <v>257744</v>
      </c>
    </row>
    <row r="369" spans="1:5" s="83" customFormat="1" ht="24">
      <c r="A369" s="297"/>
      <c r="B369" s="178"/>
      <c r="C369" s="173" t="s">
        <v>515</v>
      </c>
      <c r="D369" s="185">
        <v>2630</v>
      </c>
      <c r="E369" s="230">
        <v>247744</v>
      </c>
    </row>
    <row r="370" spans="1:5" s="83" customFormat="1" ht="12.75">
      <c r="A370" s="176"/>
      <c r="B370" s="178"/>
      <c r="C370" s="174" t="s">
        <v>516</v>
      </c>
      <c r="D370" s="185">
        <v>3030</v>
      </c>
      <c r="E370" s="230">
        <v>35000</v>
      </c>
    </row>
    <row r="371" spans="1:5" s="83" customFormat="1" ht="12.75">
      <c r="A371" s="176"/>
      <c r="B371" s="178"/>
      <c r="C371" s="174" t="s">
        <v>312</v>
      </c>
      <c r="D371" s="185">
        <v>4210</v>
      </c>
      <c r="E371" s="230">
        <v>5000</v>
      </c>
    </row>
    <row r="372" spans="1:5" s="83" customFormat="1" ht="12.75">
      <c r="A372" s="176"/>
      <c r="B372" s="203"/>
      <c r="C372" s="174"/>
      <c r="D372" s="185"/>
      <c r="E372" s="230"/>
    </row>
    <row r="373" spans="1:5" s="97" customFormat="1" ht="36">
      <c r="A373" s="176"/>
      <c r="B373" s="298">
        <v>85156</v>
      </c>
      <c r="C373" s="170" t="s">
        <v>517</v>
      </c>
      <c r="D373" s="299"/>
      <c r="E373" s="300">
        <f>IF(SUM(E374:E374)&gt;0,SUM(E374:E374),"")</f>
        <v>32000</v>
      </c>
    </row>
    <row r="374" spans="1:5" s="83" customFormat="1" ht="18.75" customHeight="1">
      <c r="A374" s="301"/>
      <c r="B374" s="178"/>
      <c r="C374" s="376" t="s">
        <v>518</v>
      </c>
      <c r="D374" s="375">
        <v>4130</v>
      </c>
      <c r="E374" s="289">
        <f>IF(SUM(E375:E377)&gt;0,SUM(E375:E377),"")</f>
        <v>32000</v>
      </c>
    </row>
    <row r="375" spans="1:5" s="83" customFormat="1" ht="12.75">
      <c r="A375" s="176"/>
      <c r="B375" s="178"/>
      <c r="C375" s="276" t="s">
        <v>519</v>
      </c>
      <c r="D375" s="200"/>
      <c r="E375" s="231"/>
    </row>
    <row r="376" spans="1:5" s="83" customFormat="1" ht="12.75">
      <c r="A376" s="176"/>
      <c r="B376" s="178"/>
      <c r="C376" s="276" t="s">
        <v>520</v>
      </c>
      <c r="D376" s="200"/>
      <c r="E376" s="277">
        <v>28000</v>
      </c>
    </row>
    <row r="377" spans="1:5" s="83" customFormat="1" ht="12.75">
      <c r="A377" s="176"/>
      <c r="B377" s="203"/>
      <c r="C377" s="302" t="s">
        <v>521</v>
      </c>
      <c r="D377" s="192"/>
      <c r="E377" s="233">
        <v>4000</v>
      </c>
    </row>
    <row r="378" spans="1:5" s="82" customFormat="1" ht="21" customHeight="1">
      <c r="A378" s="204"/>
      <c r="B378" s="184">
        <v>85195</v>
      </c>
      <c r="C378" s="246" t="s">
        <v>94</v>
      </c>
      <c r="D378" s="171"/>
      <c r="E378" s="172">
        <f>IF(SUM(E379:E380)&gt;0,SUM(E379:E380),"")</f>
        <v>27657</v>
      </c>
    </row>
    <row r="379" spans="1:5" s="83" customFormat="1" ht="36">
      <c r="A379" s="183"/>
      <c r="B379" s="178"/>
      <c r="C379" s="173" t="s">
        <v>522</v>
      </c>
      <c r="D379" s="185">
        <v>2820</v>
      </c>
      <c r="E379" s="230">
        <v>27657</v>
      </c>
    </row>
    <row r="380" spans="1:5" s="83" customFormat="1" ht="13.5" thickBot="1">
      <c r="A380" s="176"/>
      <c r="B380" s="178"/>
      <c r="C380" s="279"/>
      <c r="D380" s="189"/>
      <c r="E380" s="237"/>
    </row>
    <row r="381" spans="1:5" s="87" customFormat="1" ht="22.5" customHeight="1" thickBot="1">
      <c r="A381" s="187">
        <v>852</v>
      </c>
      <c r="B381" s="182"/>
      <c r="C381" s="245" t="s">
        <v>523</v>
      </c>
      <c r="D381" s="168"/>
      <c r="E381" s="169">
        <f>IF(SUM(E382,E387)&gt;0,SUM(E382,E387),"")</f>
        <v>165440</v>
      </c>
    </row>
    <row r="382" spans="1:5" s="82" customFormat="1" ht="21.75" customHeight="1">
      <c r="A382" s="234"/>
      <c r="B382" s="184" t="s">
        <v>524</v>
      </c>
      <c r="C382" s="246" t="s">
        <v>243</v>
      </c>
      <c r="D382" s="171"/>
      <c r="E382" s="172">
        <f>IF(SUM(E383:E383)&gt;0,SUM(E383:E383),"")</f>
        <v>45850</v>
      </c>
    </row>
    <row r="383" spans="1:5" s="83" customFormat="1" ht="24" customHeight="1">
      <c r="A383" s="176"/>
      <c r="B383" s="178"/>
      <c r="C383" s="377" t="s">
        <v>526</v>
      </c>
      <c r="D383" s="371">
        <v>2580</v>
      </c>
      <c r="E383" s="378">
        <f>IF(SUM(E384:E386)&gt;0,SUM(E384:E386),"")</f>
        <v>45850</v>
      </c>
    </row>
    <row r="384" spans="1:5" s="83" customFormat="1" ht="12.75">
      <c r="A384" s="176"/>
      <c r="B384" s="178"/>
      <c r="C384" s="276" t="s">
        <v>527</v>
      </c>
      <c r="D384" s="200"/>
      <c r="E384" s="230">
        <v>22925</v>
      </c>
    </row>
    <row r="385" spans="1:5" s="83" customFormat="1" ht="12.75">
      <c r="A385" s="176"/>
      <c r="B385" s="178"/>
      <c r="C385" s="274" t="s">
        <v>528</v>
      </c>
      <c r="D385" s="200"/>
      <c r="E385" s="230">
        <v>22925</v>
      </c>
    </row>
    <row r="386" spans="1:5" s="83" customFormat="1" ht="12.75">
      <c r="A386" s="176"/>
      <c r="B386" s="203"/>
      <c r="C386" s="302" t="s">
        <v>529</v>
      </c>
      <c r="D386" s="192"/>
      <c r="E386" s="230"/>
    </row>
    <row r="387" spans="1:5" s="82" customFormat="1" ht="23.25" customHeight="1">
      <c r="A387" s="176"/>
      <c r="B387" s="196" t="s">
        <v>531</v>
      </c>
      <c r="C387" s="236" t="s">
        <v>94</v>
      </c>
      <c r="D387" s="198"/>
      <c r="E387" s="177">
        <f>IF(SUM(E388:E395)&gt;0,SUM(E388:E395),"")</f>
        <v>119590</v>
      </c>
    </row>
    <row r="388" spans="1:5" s="273" customFormat="1" ht="24.75" customHeight="1">
      <c r="A388" s="183"/>
      <c r="B388" s="178"/>
      <c r="C388" s="173" t="s">
        <v>532</v>
      </c>
      <c r="D388" s="189">
        <v>2630</v>
      </c>
      <c r="E388" s="306">
        <v>25000</v>
      </c>
    </row>
    <row r="389" spans="1:5" s="83" customFormat="1" ht="34.5" customHeight="1">
      <c r="A389" s="176"/>
      <c r="B389" s="178"/>
      <c r="C389" s="188" t="s">
        <v>533</v>
      </c>
      <c r="D389" s="200">
        <v>2820</v>
      </c>
      <c r="E389" s="231">
        <v>48000</v>
      </c>
    </row>
    <row r="390" spans="1:5" s="83" customFormat="1" ht="47.25" customHeight="1">
      <c r="A390" s="176"/>
      <c r="B390" s="178"/>
      <c r="C390" s="199" t="s">
        <v>534</v>
      </c>
      <c r="D390" s="200">
        <v>2820</v>
      </c>
      <c r="E390" s="230">
        <v>30000</v>
      </c>
    </row>
    <row r="391" spans="1:5" s="83" customFormat="1" ht="12.75">
      <c r="A391" s="176"/>
      <c r="B391" s="178"/>
      <c r="C391" s="302"/>
      <c r="D391" s="192"/>
      <c r="E391" s="230"/>
    </row>
    <row r="392" spans="1:5" s="83" customFormat="1" ht="15" customHeight="1">
      <c r="A392" s="176"/>
      <c r="B392" s="178"/>
      <c r="C392" s="174" t="s">
        <v>530</v>
      </c>
      <c r="D392" s="185">
        <v>3110</v>
      </c>
      <c r="E392" s="230">
        <v>0</v>
      </c>
    </row>
    <row r="393" spans="1:5" s="83" customFormat="1" ht="12.75">
      <c r="A393" s="176"/>
      <c r="B393" s="178"/>
      <c r="C393" s="173"/>
      <c r="D393" s="185"/>
      <c r="E393" s="232"/>
    </row>
    <row r="394" spans="1:5" s="83" customFormat="1" ht="12.75">
      <c r="A394" s="176"/>
      <c r="B394" s="178"/>
      <c r="C394" s="174" t="s">
        <v>535</v>
      </c>
      <c r="D394" s="185">
        <v>4440</v>
      </c>
      <c r="E394" s="232">
        <v>16590</v>
      </c>
    </row>
    <row r="395" spans="1:5" s="83" customFormat="1" ht="13.5" thickBot="1">
      <c r="A395" s="221"/>
      <c r="B395" s="178"/>
      <c r="C395" s="279"/>
      <c r="D395" s="189"/>
      <c r="E395" s="237"/>
    </row>
    <row r="396" spans="1:13" s="308" customFormat="1" ht="25.5" customHeight="1" thickBot="1">
      <c r="A396" s="187">
        <v>853</v>
      </c>
      <c r="B396" s="368"/>
      <c r="C396" s="369" t="s">
        <v>536</v>
      </c>
      <c r="D396" s="307"/>
      <c r="E396" s="169">
        <f>IF(SUM(E397,E408)&gt;0,SUM(E397,E408),"")</f>
        <v>237510</v>
      </c>
      <c r="F396" s="292"/>
      <c r="G396" s="292"/>
      <c r="H396" s="292"/>
      <c r="I396" s="292"/>
      <c r="J396" s="292"/>
      <c r="K396" s="292"/>
      <c r="L396" s="292"/>
      <c r="M396" s="292"/>
    </row>
    <row r="397" spans="1:5" s="83" customFormat="1" ht="21.75" customHeight="1">
      <c r="A397" s="309"/>
      <c r="B397" s="365" t="s">
        <v>537</v>
      </c>
      <c r="C397" s="170" t="s">
        <v>264</v>
      </c>
      <c r="D397" s="310"/>
      <c r="E397" s="172">
        <f>IF(SUM(E398:E407)&gt;0,SUM(E398:E407),"")</f>
        <v>237510</v>
      </c>
    </row>
    <row r="398" spans="1:5" s="83" customFormat="1" ht="12.75">
      <c r="A398" s="176"/>
      <c r="B398" s="178"/>
      <c r="C398" s="174" t="s">
        <v>309</v>
      </c>
      <c r="D398" s="200">
        <v>4010</v>
      </c>
      <c r="E398" s="232">
        <v>126102</v>
      </c>
    </row>
    <row r="399" spans="1:5" s="83" customFormat="1" ht="12.75">
      <c r="A399" s="176"/>
      <c r="B399" s="178"/>
      <c r="C399" s="174" t="s">
        <v>310</v>
      </c>
      <c r="D399" s="200">
        <v>4040</v>
      </c>
      <c r="E399" s="232">
        <v>9584</v>
      </c>
    </row>
    <row r="400" spans="1:5" s="83" customFormat="1" ht="12.75">
      <c r="A400" s="176"/>
      <c r="B400" s="178"/>
      <c r="C400" s="174" t="s">
        <v>311</v>
      </c>
      <c r="D400" s="200">
        <v>4110</v>
      </c>
      <c r="E400" s="232">
        <v>23379</v>
      </c>
    </row>
    <row r="401" spans="1:5" s="83" customFormat="1" ht="12.75">
      <c r="A401" s="176"/>
      <c r="B401" s="178"/>
      <c r="C401" s="174" t="s">
        <v>401</v>
      </c>
      <c r="D401" s="200">
        <v>4120</v>
      </c>
      <c r="E401" s="232">
        <v>3324</v>
      </c>
    </row>
    <row r="402" spans="1:5" s="83" customFormat="1" ht="12.75">
      <c r="A402" s="176"/>
      <c r="B402" s="178"/>
      <c r="C402" s="174" t="s">
        <v>409</v>
      </c>
      <c r="D402" s="200">
        <v>4210</v>
      </c>
      <c r="E402" s="232">
        <v>2787</v>
      </c>
    </row>
    <row r="403" spans="1:5" s="83" customFormat="1" ht="12.75">
      <c r="A403" s="176"/>
      <c r="B403" s="178"/>
      <c r="C403" s="174" t="s">
        <v>313</v>
      </c>
      <c r="D403" s="200">
        <v>4260</v>
      </c>
      <c r="E403" s="232">
        <v>1434</v>
      </c>
    </row>
    <row r="404" spans="1:5" s="83" customFormat="1" ht="12.75">
      <c r="A404" s="176"/>
      <c r="B404" s="178"/>
      <c r="C404" s="174" t="s">
        <v>315</v>
      </c>
      <c r="D404" s="200">
        <v>4300</v>
      </c>
      <c r="E404" s="232">
        <v>67694</v>
      </c>
    </row>
    <row r="405" spans="1:5" s="83" customFormat="1" ht="12.75">
      <c r="A405" s="176"/>
      <c r="B405" s="178"/>
      <c r="C405" s="279" t="s">
        <v>316</v>
      </c>
      <c r="D405" s="200">
        <v>4410</v>
      </c>
      <c r="E405" s="232">
        <v>500</v>
      </c>
    </row>
    <row r="406" spans="1:5" s="83" customFormat="1" ht="12.75">
      <c r="A406" s="176"/>
      <c r="B406" s="178"/>
      <c r="C406" s="279" t="s">
        <v>465</v>
      </c>
      <c r="D406" s="200">
        <v>4440</v>
      </c>
      <c r="E406" s="232">
        <v>2706</v>
      </c>
    </row>
    <row r="407" spans="1:5" s="83" customFormat="1" ht="12.75">
      <c r="A407" s="176"/>
      <c r="B407" s="178"/>
      <c r="C407" s="194" t="s">
        <v>431</v>
      </c>
      <c r="D407" s="200">
        <v>6060</v>
      </c>
      <c r="E407" s="277"/>
    </row>
    <row r="408" spans="1:5" s="83" customFormat="1" ht="27.75" customHeight="1">
      <c r="A408" s="176"/>
      <c r="B408" s="282" t="s">
        <v>538</v>
      </c>
      <c r="C408" s="236" t="s">
        <v>539</v>
      </c>
      <c r="D408" s="291"/>
      <c r="E408" s="177">
        <f>IF(SUM(E409:E409)&gt;0,SUM(E409:E409),"")</f>
      </c>
    </row>
    <row r="409" spans="1:5" s="83" customFormat="1" ht="36.75" thickBot="1">
      <c r="A409" s="176"/>
      <c r="B409" s="178"/>
      <c r="C409" s="226" t="s">
        <v>540</v>
      </c>
      <c r="D409" s="185">
        <v>2320</v>
      </c>
      <c r="E409" s="278"/>
    </row>
    <row r="410" spans="1:5" s="87" customFormat="1" ht="21.75" customHeight="1" thickBot="1">
      <c r="A410" s="361">
        <v>854</v>
      </c>
      <c r="B410" s="182"/>
      <c r="C410" s="245" t="s">
        <v>265</v>
      </c>
      <c r="D410" s="168"/>
      <c r="E410" s="169">
        <f>IF(SUM(E411,E415,E418,E423,553,E431,E436)&gt;0,SUM(E411,E415,E418,E423,E428,E431,E436),"")</f>
        <v>4119451</v>
      </c>
    </row>
    <row r="411" spans="1:5" s="82" customFormat="1" ht="18" customHeight="1">
      <c r="A411" s="234"/>
      <c r="B411" s="184">
        <v>85401</v>
      </c>
      <c r="C411" s="246" t="s">
        <v>266</v>
      </c>
      <c r="D411" s="171"/>
      <c r="E411" s="363">
        <f>IF(SUM(E413:E414)&gt;0,SUM(E413:E414),"")</f>
        <v>1305292</v>
      </c>
    </row>
    <row r="412" spans="1:5" s="83" customFormat="1" ht="24">
      <c r="A412" s="183"/>
      <c r="B412" s="178"/>
      <c r="C412" s="173" t="s">
        <v>446</v>
      </c>
      <c r="D412" s="185">
        <v>2590</v>
      </c>
      <c r="E412" s="364"/>
    </row>
    <row r="413" spans="1:5" s="83" customFormat="1" ht="12.75">
      <c r="A413" s="176"/>
      <c r="B413" s="178"/>
      <c r="C413" s="174" t="s">
        <v>541</v>
      </c>
      <c r="D413" s="185">
        <v>2650</v>
      </c>
      <c r="E413" s="230">
        <v>1305292</v>
      </c>
    </row>
    <row r="414" spans="1:5" s="83" customFormat="1" ht="48">
      <c r="A414" s="176"/>
      <c r="B414" s="203"/>
      <c r="C414" s="173" t="s">
        <v>542</v>
      </c>
      <c r="D414" s="185">
        <v>6210</v>
      </c>
      <c r="E414" s="230"/>
    </row>
    <row r="415" spans="1:5" s="82" customFormat="1" ht="18" customHeight="1">
      <c r="A415" s="311"/>
      <c r="B415" s="196"/>
      <c r="C415" s="236"/>
      <c r="D415" s="198"/>
      <c r="E415" s="177">
        <f>IF(SUM(E416:E417)&gt;0,SUM(E416:E417),"")</f>
      </c>
    </row>
    <row r="416" spans="1:5" s="83" customFormat="1" ht="12.75">
      <c r="A416" s="183"/>
      <c r="B416" s="178"/>
      <c r="C416" s="248"/>
      <c r="D416" s="185"/>
      <c r="E416" s="230"/>
    </row>
    <row r="417" spans="1:5" s="83" customFormat="1" ht="12.75">
      <c r="A417" s="176"/>
      <c r="B417" s="203"/>
      <c r="C417" s="174"/>
      <c r="D417" s="185"/>
      <c r="E417" s="230"/>
    </row>
    <row r="418" spans="1:5" s="82" customFormat="1" ht="27" customHeight="1">
      <c r="A418" s="176"/>
      <c r="B418" s="196">
        <v>85406</v>
      </c>
      <c r="C418" s="312" t="s">
        <v>267</v>
      </c>
      <c r="D418" s="198"/>
      <c r="E418" s="177">
        <f>IF(SUM(E420:E422)&gt;0,SUM(E420:E422),"")</f>
        <v>610670</v>
      </c>
    </row>
    <row r="419" spans="1:5" s="83" customFormat="1" ht="24">
      <c r="A419" s="183"/>
      <c r="B419" s="178"/>
      <c r="C419" s="173" t="s">
        <v>446</v>
      </c>
      <c r="D419" s="185">
        <v>2590</v>
      </c>
      <c r="E419" s="43"/>
    </row>
    <row r="420" spans="1:5" s="83" customFormat="1" ht="15.75" customHeight="1">
      <c r="A420" s="183"/>
      <c r="B420" s="178"/>
      <c r="C420" s="173" t="s">
        <v>500</v>
      </c>
      <c r="D420" s="185">
        <v>2650</v>
      </c>
      <c r="E420" s="230">
        <v>610670</v>
      </c>
    </row>
    <row r="421" spans="1:5" s="83" customFormat="1" ht="34.5" customHeight="1">
      <c r="A421" s="176"/>
      <c r="B421" s="178"/>
      <c r="C421" s="173" t="s">
        <v>543</v>
      </c>
      <c r="D421" s="185">
        <v>6210</v>
      </c>
      <c r="E421" s="230"/>
    </row>
    <row r="422" spans="1:5" s="83" customFormat="1" ht="12.75">
      <c r="A422" s="176"/>
      <c r="B422" s="203"/>
      <c r="C422" s="174"/>
      <c r="D422" s="185"/>
      <c r="E422" s="230"/>
    </row>
    <row r="423" spans="1:5" s="82" customFormat="1" ht="18" customHeight="1">
      <c r="A423" s="176"/>
      <c r="B423" s="196">
        <v>85410</v>
      </c>
      <c r="C423" s="236" t="s">
        <v>268</v>
      </c>
      <c r="D423" s="198"/>
      <c r="E423" s="172">
        <f>IF(SUM(E424,E425,E426:E427)&gt;0,SUM(E424,E425,E426:E427),"")</f>
        <v>2107674</v>
      </c>
    </row>
    <row r="424" spans="1:5" s="83" customFormat="1" ht="24">
      <c r="A424" s="183"/>
      <c r="B424" s="178"/>
      <c r="C424" s="248" t="s">
        <v>544</v>
      </c>
      <c r="D424" s="185">
        <v>2540</v>
      </c>
      <c r="E424" s="230"/>
    </row>
    <row r="425" spans="1:5" s="83" customFormat="1" ht="51">
      <c r="A425" s="176"/>
      <c r="B425" s="178"/>
      <c r="C425" s="280" t="s">
        <v>545</v>
      </c>
      <c r="D425" s="185">
        <v>2590</v>
      </c>
      <c r="E425" s="230">
        <v>100794</v>
      </c>
    </row>
    <row r="426" spans="1:5" s="83" customFormat="1" ht="12.75">
      <c r="A426" s="176"/>
      <c r="B426" s="178"/>
      <c r="C426" s="173" t="s">
        <v>546</v>
      </c>
      <c r="D426" s="185">
        <v>2650</v>
      </c>
      <c r="E426" s="230">
        <v>2006880</v>
      </c>
    </row>
    <row r="427" spans="1:5" s="83" customFormat="1" ht="35.25" customHeight="1">
      <c r="A427" s="176"/>
      <c r="B427" s="203"/>
      <c r="C427" s="173" t="s">
        <v>543</v>
      </c>
      <c r="D427" s="185">
        <v>6210</v>
      </c>
      <c r="E427" s="230"/>
    </row>
    <row r="428" spans="1:5" s="87" customFormat="1" ht="18" customHeight="1">
      <c r="A428" s="176"/>
      <c r="B428" s="184" t="s">
        <v>547</v>
      </c>
      <c r="C428" s="236" t="s">
        <v>548</v>
      </c>
      <c r="D428" s="198"/>
      <c r="E428" s="172">
        <f>IF(SUM(E429:E430)&gt;0,SUM(E429:E430),"")</f>
        <v>11335</v>
      </c>
    </row>
    <row r="429" spans="1:5" s="83" customFormat="1" ht="12.75">
      <c r="A429" s="201"/>
      <c r="B429" s="178"/>
      <c r="C429" s="174" t="s">
        <v>315</v>
      </c>
      <c r="D429" s="313">
        <v>4300</v>
      </c>
      <c r="E429" s="230"/>
    </row>
    <row r="430" spans="1:5" s="83" customFormat="1" ht="12.75">
      <c r="A430" s="176"/>
      <c r="B430" s="203"/>
      <c r="C430" s="174" t="s">
        <v>315</v>
      </c>
      <c r="D430" s="185">
        <v>4300</v>
      </c>
      <c r="E430" s="230">
        <v>11335</v>
      </c>
    </row>
    <row r="431" spans="1:5" s="82" customFormat="1" ht="18" customHeight="1">
      <c r="A431" s="176"/>
      <c r="B431" s="196" t="s">
        <v>549</v>
      </c>
      <c r="C431" s="236" t="s">
        <v>550</v>
      </c>
      <c r="D431" s="198" t="s">
        <v>354</v>
      </c>
      <c r="E431" s="172">
        <f>IF(SUM(E432:E435)&gt;0,SUM(E432:E435),"")</f>
        <v>34480</v>
      </c>
    </row>
    <row r="432" spans="1:5" s="83" customFormat="1" ht="12.75">
      <c r="A432" s="183"/>
      <c r="B432" s="178"/>
      <c r="C432" s="174" t="s">
        <v>551</v>
      </c>
      <c r="D432" s="185">
        <v>4440</v>
      </c>
      <c r="E432" s="230"/>
    </row>
    <row r="433" spans="1:5" s="83" customFormat="1" ht="12.75">
      <c r="A433" s="176"/>
      <c r="B433" s="178"/>
      <c r="C433" s="174" t="s">
        <v>552</v>
      </c>
      <c r="D433" s="185">
        <v>4440</v>
      </c>
      <c r="E433" s="230">
        <v>24293</v>
      </c>
    </row>
    <row r="434" spans="1:5" s="83" customFormat="1" ht="24">
      <c r="A434" s="176"/>
      <c r="B434" s="178"/>
      <c r="C434" s="173" t="s">
        <v>553</v>
      </c>
      <c r="D434" s="185">
        <v>8070</v>
      </c>
      <c r="E434" s="239">
        <v>10187</v>
      </c>
    </row>
    <row r="435" spans="1:5" s="83" customFormat="1" ht="12.75">
      <c r="A435" s="176"/>
      <c r="B435" s="203"/>
      <c r="C435" s="174" t="s">
        <v>315</v>
      </c>
      <c r="D435" s="185">
        <v>4300</v>
      </c>
      <c r="E435" s="230"/>
    </row>
    <row r="436" spans="1:5" s="82" customFormat="1" ht="18" customHeight="1">
      <c r="A436" s="176"/>
      <c r="B436" s="196">
        <v>85415</v>
      </c>
      <c r="C436" s="236" t="s">
        <v>269</v>
      </c>
      <c r="D436" s="198"/>
      <c r="E436" s="177">
        <f>IF(SUM(E437:E438)&gt;0,SUM(E437:E438),"")</f>
        <v>50000</v>
      </c>
    </row>
    <row r="437" spans="1:5" s="83" customFormat="1" ht="12.75">
      <c r="A437" s="183"/>
      <c r="B437" s="178"/>
      <c r="C437" s="174" t="s">
        <v>554</v>
      </c>
      <c r="D437" s="185">
        <v>3240</v>
      </c>
      <c r="E437" s="230">
        <v>50000</v>
      </c>
    </row>
    <row r="438" spans="1:5" s="83" customFormat="1" ht="13.5" thickBot="1">
      <c r="A438" s="221"/>
      <c r="B438" s="242"/>
      <c r="C438" s="243"/>
      <c r="D438" s="244"/>
      <c r="E438" s="314"/>
    </row>
    <row r="439" spans="1:5" s="87" customFormat="1" ht="21" customHeight="1" thickBot="1">
      <c r="A439" s="361">
        <v>900</v>
      </c>
      <c r="B439" s="182"/>
      <c r="C439" s="245" t="s">
        <v>270</v>
      </c>
      <c r="D439" s="168"/>
      <c r="E439" s="169">
        <f>IF(SUM(E440,E449,E453,E460,E466,E469,E474,E477)&gt;0,SUM(E440,E449,E453,E460,E466,E469,E474,E477),"")</f>
        <v>19079688</v>
      </c>
    </row>
    <row r="440" spans="1:5" s="82" customFormat="1" ht="18" customHeight="1">
      <c r="A440" s="234"/>
      <c r="B440" s="184">
        <v>90001</v>
      </c>
      <c r="C440" s="246" t="s">
        <v>271</v>
      </c>
      <c r="D440" s="171"/>
      <c r="E440" s="172">
        <f>IF(SUM(E441,E445:E448)&gt;0,SUM(E441,E445:E448),"")</f>
        <v>13140182</v>
      </c>
    </row>
    <row r="441" spans="1:5" s="273" customFormat="1" ht="16.5" customHeight="1">
      <c r="A441" s="183"/>
      <c r="B441" s="178"/>
      <c r="C441" s="376" t="s">
        <v>345</v>
      </c>
      <c r="D441" s="375">
        <v>6052</v>
      </c>
      <c r="E441" s="285">
        <f>IF(SUM(E442:E444)&gt;0,SUM(E442:E444),"")</f>
        <v>5391182</v>
      </c>
    </row>
    <row r="442" spans="1:5" s="83" customFormat="1" ht="15" customHeight="1">
      <c r="A442" s="176"/>
      <c r="B442" s="178"/>
      <c r="C442" s="276" t="s">
        <v>555</v>
      </c>
      <c r="D442" s="200"/>
      <c r="E442" s="231">
        <v>5325912</v>
      </c>
    </row>
    <row r="443" spans="1:5" s="83" customFormat="1" ht="15" customHeight="1">
      <c r="A443" s="176"/>
      <c r="B443" s="178"/>
      <c r="C443" s="302" t="s">
        <v>555</v>
      </c>
      <c r="D443" s="192"/>
      <c r="E443" s="233"/>
    </row>
    <row r="444" spans="1:5" s="83" customFormat="1" ht="15" customHeight="1">
      <c r="A444" s="176"/>
      <c r="B444" s="178"/>
      <c r="C444" s="173" t="s">
        <v>556</v>
      </c>
      <c r="D444" s="192">
        <v>6052</v>
      </c>
      <c r="E444" s="239">
        <v>65270</v>
      </c>
    </row>
    <row r="445" spans="1:5" s="83" customFormat="1" ht="27.75" customHeight="1">
      <c r="A445" s="176"/>
      <c r="B445" s="178"/>
      <c r="C445" s="173" t="s">
        <v>557</v>
      </c>
      <c r="D445" s="185">
        <v>6051</v>
      </c>
      <c r="E445" s="230">
        <v>6087000</v>
      </c>
    </row>
    <row r="446" spans="1:5" s="83" customFormat="1" ht="36" customHeight="1">
      <c r="A446" s="176"/>
      <c r="B446" s="178"/>
      <c r="C446" s="173" t="s">
        <v>558</v>
      </c>
      <c r="D446" s="185">
        <v>6051</v>
      </c>
      <c r="E446" s="230">
        <v>772000</v>
      </c>
    </row>
    <row r="447" spans="1:5" s="83" customFormat="1" ht="35.25" customHeight="1">
      <c r="A447" s="176"/>
      <c r="B447" s="178"/>
      <c r="C447" s="173" t="s">
        <v>559</v>
      </c>
      <c r="D447" s="185">
        <v>6210</v>
      </c>
      <c r="E447" s="230"/>
    </row>
    <row r="448" spans="1:5" s="83" customFormat="1" ht="26.25" customHeight="1">
      <c r="A448" s="176"/>
      <c r="B448" s="178"/>
      <c r="C448" s="173" t="s">
        <v>560</v>
      </c>
      <c r="D448" s="185">
        <v>6330</v>
      </c>
      <c r="E448" s="230">
        <v>890000</v>
      </c>
    </row>
    <row r="449" spans="1:5" s="82" customFormat="1" ht="18" customHeight="1">
      <c r="A449" s="176"/>
      <c r="B449" s="196">
        <v>90002</v>
      </c>
      <c r="C449" s="236" t="s">
        <v>279</v>
      </c>
      <c r="D449" s="198"/>
      <c r="E449" s="177">
        <f>IF(SUM(E450:E452)&gt;0,SUM(E450:E452),"")</f>
        <v>1445276</v>
      </c>
    </row>
    <row r="450" spans="1:5" s="83" customFormat="1" ht="12.75">
      <c r="A450" s="183"/>
      <c r="B450" s="178"/>
      <c r="C450" s="174" t="s">
        <v>315</v>
      </c>
      <c r="D450" s="185">
        <v>4300</v>
      </c>
      <c r="E450" s="230">
        <v>322600</v>
      </c>
    </row>
    <row r="451" spans="1:5" s="83" customFormat="1" ht="24">
      <c r="A451" s="176"/>
      <c r="B451" s="178"/>
      <c r="C451" s="173" t="s">
        <v>561</v>
      </c>
      <c r="D451" s="185">
        <v>6050</v>
      </c>
      <c r="E451" s="230">
        <v>1100000</v>
      </c>
    </row>
    <row r="452" spans="1:5" s="83" customFormat="1" ht="24">
      <c r="A452" s="176"/>
      <c r="B452" s="203"/>
      <c r="C452" s="173" t="s">
        <v>0</v>
      </c>
      <c r="D452" s="185">
        <v>8070</v>
      </c>
      <c r="E452" s="230">
        <v>22676</v>
      </c>
    </row>
    <row r="453" spans="1:5" s="82" customFormat="1" ht="18" customHeight="1">
      <c r="A453" s="176"/>
      <c r="B453" s="196">
        <v>90003</v>
      </c>
      <c r="C453" s="236" t="s">
        <v>1</v>
      </c>
      <c r="D453" s="198"/>
      <c r="E453" s="177">
        <f>IF(SUM(E454,E457:E459)&gt;0,SUM(E454,E457:E459),"")</f>
        <v>1142789</v>
      </c>
    </row>
    <row r="454" spans="1:5" s="273" customFormat="1" ht="17.25" customHeight="1">
      <c r="A454" s="315"/>
      <c r="B454" s="178"/>
      <c r="C454" s="376" t="s">
        <v>338</v>
      </c>
      <c r="D454" s="375">
        <v>4300</v>
      </c>
      <c r="E454" s="285">
        <f>IF(SUM(E455:E456)&gt;0,SUM(E455:E456),"")</f>
        <v>618000</v>
      </c>
    </row>
    <row r="455" spans="1:5" s="83" customFormat="1" ht="12.75">
      <c r="A455" s="176"/>
      <c r="B455" s="178"/>
      <c r="C455" s="276" t="s">
        <v>2</v>
      </c>
      <c r="D455" s="200"/>
      <c r="E455" s="231">
        <v>257500</v>
      </c>
    </row>
    <row r="456" spans="1:5" s="83" customFormat="1" ht="12.75">
      <c r="A456" s="176"/>
      <c r="B456" s="178"/>
      <c r="C456" s="274" t="s">
        <v>3</v>
      </c>
      <c r="D456" s="200"/>
      <c r="E456" s="230">
        <v>360500</v>
      </c>
    </row>
    <row r="457" spans="1:5" s="83" customFormat="1" ht="24">
      <c r="A457" s="176"/>
      <c r="B457" s="178"/>
      <c r="C457" s="173" t="s">
        <v>4</v>
      </c>
      <c r="D457" s="185">
        <v>8070</v>
      </c>
      <c r="E457" s="230">
        <v>479189</v>
      </c>
    </row>
    <row r="458" spans="1:5" s="83" customFormat="1" ht="12.75">
      <c r="A458" s="176"/>
      <c r="B458" s="178"/>
      <c r="C458" s="174" t="s">
        <v>5</v>
      </c>
      <c r="D458" s="185">
        <v>8020</v>
      </c>
      <c r="E458" s="230">
        <v>45600</v>
      </c>
    </row>
    <row r="459" spans="1:5" s="83" customFormat="1" ht="12.75">
      <c r="A459" s="176"/>
      <c r="B459" s="178"/>
      <c r="C459" s="174"/>
      <c r="D459" s="185"/>
      <c r="E459" s="230"/>
    </row>
    <row r="460" spans="1:5" s="82" customFormat="1" ht="18" customHeight="1">
      <c r="A460" s="176"/>
      <c r="B460" s="196">
        <v>90004</v>
      </c>
      <c r="C460" s="236" t="s">
        <v>282</v>
      </c>
      <c r="D460" s="198"/>
      <c r="E460" s="177">
        <f>IF(SUM(E461,E465)&gt;0,SUM(E461,E465),"")</f>
        <v>760000</v>
      </c>
    </row>
    <row r="461" spans="1:5" s="83" customFormat="1" ht="12.75">
      <c r="A461" s="183"/>
      <c r="B461" s="178"/>
      <c r="C461" s="376" t="s">
        <v>315</v>
      </c>
      <c r="D461" s="375">
        <v>4300</v>
      </c>
      <c r="E461" s="285">
        <f>IF(SUM(E462:E464)&gt;0,SUM(E462:E464),"")</f>
        <v>760000</v>
      </c>
    </row>
    <row r="462" spans="1:5" s="83" customFormat="1" ht="12.75">
      <c r="A462" s="176"/>
      <c r="B462" s="178"/>
      <c r="C462" s="276" t="s">
        <v>8</v>
      </c>
      <c r="D462" s="200"/>
      <c r="E462" s="230">
        <v>320000</v>
      </c>
    </row>
    <row r="463" spans="1:5" s="83" customFormat="1" ht="12.75">
      <c r="A463" s="176"/>
      <c r="B463" s="178"/>
      <c r="C463" s="274" t="s">
        <v>9</v>
      </c>
      <c r="D463" s="200"/>
      <c r="E463" s="230">
        <v>440000</v>
      </c>
    </row>
    <row r="464" spans="1:5" s="83" customFormat="1" ht="12.75">
      <c r="A464" s="176"/>
      <c r="B464" s="178"/>
      <c r="C464" s="302"/>
      <c r="D464" s="192"/>
      <c r="E464" s="230"/>
    </row>
    <row r="465" spans="1:5" s="83" customFormat="1" ht="12.75">
      <c r="A465" s="176"/>
      <c r="B465" s="203"/>
      <c r="C465" s="174"/>
      <c r="D465" s="185"/>
      <c r="E465" s="230"/>
    </row>
    <row r="466" spans="1:5" s="82" customFormat="1" ht="18" customHeight="1">
      <c r="A466" s="176"/>
      <c r="B466" s="196">
        <v>90013</v>
      </c>
      <c r="C466" s="236" t="s">
        <v>10</v>
      </c>
      <c r="D466" s="198"/>
      <c r="E466" s="177">
        <f>IF(SUM(E467:E468)&gt;0,SUM(E467:E468),"")</f>
        <v>100000</v>
      </c>
    </row>
    <row r="467" spans="1:5" s="83" customFormat="1" ht="12.75">
      <c r="A467" s="183"/>
      <c r="B467" s="178"/>
      <c r="C467" s="174" t="s">
        <v>315</v>
      </c>
      <c r="D467" s="185">
        <v>4300</v>
      </c>
      <c r="E467" s="230">
        <v>100000</v>
      </c>
    </row>
    <row r="468" spans="1:5" s="83" customFormat="1" ht="12.75">
      <c r="A468" s="176"/>
      <c r="B468" s="203"/>
      <c r="C468" s="174"/>
      <c r="D468" s="185"/>
      <c r="E468" s="230"/>
    </row>
    <row r="469" spans="1:5" s="82" customFormat="1" ht="20.25" customHeight="1">
      <c r="A469" s="176"/>
      <c r="B469" s="184">
        <v>90015</v>
      </c>
      <c r="C469" s="246" t="s">
        <v>11</v>
      </c>
      <c r="D469" s="171"/>
      <c r="E469" s="172">
        <f>IF(SUM(E470:E473)&gt;0,SUM(E470:E473),"")</f>
        <v>1690000</v>
      </c>
    </row>
    <row r="470" spans="1:5" s="83" customFormat="1" ht="13.5" customHeight="1">
      <c r="A470" s="183"/>
      <c r="B470" s="178"/>
      <c r="C470" s="174" t="s">
        <v>12</v>
      </c>
      <c r="D470" s="185">
        <v>4300</v>
      </c>
      <c r="E470" s="230">
        <v>400000</v>
      </c>
    </row>
    <row r="471" spans="1:5" s="83" customFormat="1" ht="13.5" customHeight="1">
      <c r="A471" s="183"/>
      <c r="B471" s="178"/>
      <c r="C471" s="174" t="s">
        <v>312</v>
      </c>
      <c r="D471" s="185">
        <v>4210</v>
      </c>
      <c r="E471" s="230"/>
    </row>
    <row r="472" spans="1:5" s="83" customFormat="1" ht="15" customHeight="1">
      <c r="A472" s="176"/>
      <c r="B472" s="178"/>
      <c r="C472" s="174" t="s">
        <v>313</v>
      </c>
      <c r="D472" s="185">
        <v>4260</v>
      </c>
      <c r="E472" s="230">
        <v>1250000</v>
      </c>
    </row>
    <row r="473" spans="1:5" s="83" customFormat="1" ht="13.5" customHeight="1">
      <c r="A473" s="176"/>
      <c r="B473" s="203"/>
      <c r="C473" s="174" t="s">
        <v>448</v>
      </c>
      <c r="D473" s="185">
        <v>6050</v>
      </c>
      <c r="E473" s="230">
        <v>40000</v>
      </c>
    </row>
    <row r="474" spans="1:5" s="83" customFormat="1" ht="18" customHeight="1">
      <c r="A474" s="176"/>
      <c r="B474" s="184" t="s">
        <v>13</v>
      </c>
      <c r="C474" s="236" t="s">
        <v>14</v>
      </c>
      <c r="D474" s="198"/>
      <c r="E474" s="316">
        <f>IF(SUM(E475:E476)&gt;0,SUM(E475:E476),"")</f>
        <v>10000</v>
      </c>
    </row>
    <row r="475" spans="1:5" s="83" customFormat="1" ht="13.5" customHeight="1">
      <c r="A475" s="176"/>
      <c r="B475" s="178"/>
      <c r="C475" s="174" t="s">
        <v>312</v>
      </c>
      <c r="D475" s="185">
        <v>4210</v>
      </c>
      <c r="E475" s="230">
        <v>10000</v>
      </c>
    </row>
    <row r="476" spans="1:5" s="83" customFormat="1" ht="13.5" customHeight="1">
      <c r="A476" s="176"/>
      <c r="B476" s="203"/>
      <c r="C476" s="174" t="s">
        <v>315</v>
      </c>
      <c r="D476" s="317">
        <v>4300</v>
      </c>
      <c r="E476" s="230"/>
    </row>
    <row r="477" spans="1:5" s="82" customFormat="1" ht="20.25" customHeight="1">
      <c r="A477" s="176"/>
      <c r="B477" s="196">
        <v>90095</v>
      </c>
      <c r="C477" s="236" t="s">
        <v>94</v>
      </c>
      <c r="D477" s="198"/>
      <c r="E477" s="177">
        <f>IF(SUM(E478:E480,E483:E486)&gt;0,SUM(E478:E480,E483:E486),"")</f>
        <v>791441</v>
      </c>
    </row>
    <row r="478" spans="1:5" s="83" customFormat="1" ht="15" customHeight="1">
      <c r="A478" s="183"/>
      <c r="B478" s="178"/>
      <c r="C478" s="174" t="s">
        <v>15</v>
      </c>
      <c r="D478" s="185">
        <v>4100</v>
      </c>
      <c r="E478" s="230">
        <v>130000</v>
      </c>
    </row>
    <row r="479" spans="1:5" s="83" customFormat="1" ht="13.5" customHeight="1">
      <c r="A479" s="176"/>
      <c r="B479" s="178"/>
      <c r="C479" s="174" t="s">
        <v>16</v>
      </c>
      <c r="D479" s="185">
        <v>4260</v>
      </c>
      <c r="E479" s="230">
        <v>5000</v>
      </c>
    </row>
    <row r="480" spans="1:5" s="273" customFormat="1" ht="13.5" customHeight="1">
      <c r="A480" s="176"/>
      <c r="B480" s="178"/>
      <c r="C480" s="376" t="s">
        <v>315</v>
      </c>
      <c r="D480" s="375">
        <v>4300</v>
      </c>
      <c r="E480" s="285">
        <f>IF(SUM(E481:E482)&gt;0,SUM(E481:E482),"")</f>
        <v>24000</v>
      </c>
    </row>
    <row r="481" spans="1:5" s="83" customFormat="1" ht="12.75">
      <c r="A481" s="176"/>
      <c r="B481" s="178"/>
      <c r="C481" s="274" t="s">
        <v>17</v>
      </c>
      <c r="D481" s="200"/>
      <c r="E481" s="230">
        <v>20000</v>
      </c>
    </row>
    <row r="482" spans="1:5" s="83" customFormat="1" ht="12.75">
      <c r="A482" s="176"/>
      <c r="B482" s="178"/>
      <c r="C482" s="302" t="s">
        <v>18</v>
      </c>
      <c r="D482" s="318"/>
      <c r="E482" s="230">
        <v>4000</v>
      </c>
    </row>
    <row r="483" spans="1:5" s="83" customFormat="1" ht="24">
      <c r="A483" s="176"/>
      <c r="B483" s="178"/>
      <c r="C483" s="173" t="s">
        <v>0</v>
      </c>
      <c r="D483" s="318">
        <v>8070</v>
      </c>
      <c r="E483" s="230">
        <v>8905</v>
      </c>
    </row>
    <row r="484" spans="1:5" s="83" customFormat="1" ht="24.75" customHeight="1">
      <c r="A484" s="176"/>
      <c r="B484" s="319"/>
      <c r="C484" s="173" t="s">
        <v>19</v>
      </c>
      <c r="D484" s="185">
        <v>4300</v>
      </c>
      <c r="E484" s="230">
        <v>3500</v>
      </c>
    </row>
    <row r="485" spans="1:5" s="83" customFormat="1" ht="12.75">
      <c r="A485" s="176"/>
      <c r="B485" s="178"/>
      <c r="C485" s="174" t="s">
        <v>20</v>
      </c>
      <c r="D485" s="185">
        <v>4430</v>
      </c>
      <c r="E485" s="230">
        <v>200000</v>
      </c>
    </row>
    <row r="486" spans="1:5" s="273" customFormat="1" ht="13.5" customHeight="1">
      <c r="A486" s="176"/>
      <c r="B486" s="178"/>
      <c r="C486" s="376" t="s">
        <v>345</v>
      </c>
      <c r="D486" s="375">
        <v>6050</v>
      </c>
      <c r="E486" s="285">
        <f>IF(SUM(E487:E489)&gt;0,SUM(E487:E489),"")</f>
        <v>420036</v>
      </c>
    </row>
    <row r="487" spans="1:5" s="83" customFormat="1" ht="12.75">
      <c r="A487" s="176"/>
      <c r="B487" s="178"/>
      <c r="C487" s="188" t="s">
        <v>21</v>
      </c>
      <c r="D487" s="200"/>
      <c r="E487" s="230"/>
    </row>
    <row r="488" spans="1:5" s="83" customFormat="1" ht="12.75">
      <c r="A488" s="204"/>
      <c r="B488" s="203"/>
      <c r="C488" s="302" t="s">
        <v>22</v>
      </c>
      <c r="D488" s="192"/>
      <c r="E488" s="230"/>
    </row>
    <row r="489" spans="1:5" s="83" customFormat="1" ht="13.5" thickBot="1">
      <c r="A489" s="221"/>
      <c r="B489" s="178"/>
      <c r="C489" s="243" t="s">
        <v>23</v>
      </c>
      <c r="D489" s="244"/>
      <c r="E489" s="399">
        <v>420036</v>
      </c>
    </row>
    <row r="490" spans="1:5" s="87" customFormat="1" ht="23.25" customHeight="1" thickBot="1">
      <c r="A490" s="361">
        <v>921</v>
      </c>
      <c r="B490" s="182"/>
      <c r="C490" s="245" t="s">
        <v>291</v>
      </c>
      <c r="D490" s="168"/>
      <c r="E490" s="169">
        <f>IF(SUM(E491,E494,E497,E501,E505,E508,E511)&gt;0,SUM(E491,E494,E497,E501,E505,E508,E511),"")</f>
        <v>2472200</v>
      </c>
    </row>
    <row r="491" spans="1:5" s="82" customFormat="1" ht="21" customHeight="1">
      <c r="A491" s="234"/>
      <c r="B491" s="184">
        <v>92106</v>
      </c>
      <c r="C491" s="246" t="s">
        <v>293</v>
      </c>
      <c r="D491" s="171"/>
      <c r="E491" s="172">
        <f>IF(SUM(E492:E493)&gt;0,SUM(E492:E493),"")</f>
        <v>310000</v>
      </c>
    </row>
    <row r="492" spans="1:5" s="83" customFormat="1" ht="15" customHeight="1">
      <c r="A492" s="183"/>
      <c r="B492" s="178"/>
      <c r="C492" s="174" t="s">
        <v>24</v>
      </c>
      <c r="D492" s="185">
        <v>2550</v>
      </c>
      <c r="E492" s="230">
        <v>310000</v>
      </c>
    </row>
    <row r="493" spans="1:5" s="303" customFormat="1" ht="12.75">
      <c r="A493" s="249"/>
      <c r="B493" s="241"/>
      <c r="C493" s="173"/>
      <c r="D493" s="250"/>
      <c r="E493" s="230"/>
    </row>
    <row r="494" spans="1:5" s="82" customFormat="1" ht="16.5" customHeight="1">
      <c r="A494" s="249"/>
      <c r="B494" s="184">
        <v>92108</v>
      </c>
      <c r="C494" s="246" t="s">
        <v>296</v>
      </c>
      <c r="D494" s="171"/>
      <c r="E494" s="172">
        <f>IF(SUM(E495:E496)&gt;0,SUM(E495:E496),"")</f>
        <v>330000</v>
      </c>
    </row>
    <row r="495" spans="1:5" s="83" customFormat="1" ht="12.75">
      <c r="A495" s="183"/>
      <c r="B495" s="178"/>
      <c r="C495" s="174" t="s">
        <v>24</v>
      </c>
      <c r="D495" s="185">
        <v>2550</v>
      </c>
      <c r="E495" s="230">
        <v>330000</v>
      </c>
    </row>
    <row r="496" spans="1:5" s="83" customFormat="1" ht="12.75">
      <c r="A496" s="176"/>
      <c r="B496" s="203"/>
      <c r="C496" s="174"/>
      <c r="D496" s="185"/>
      <c r="E496" s="230"/>
    </row>
    <row r="497" spans="1:5" s="82" customFormat="1" ht="16.5" customHeight="1">
      <c r="A497" s="176"/>
      <c r="B497" s="196">
        <v>92109</v>
      </c>
      <c r="C497" s="236" t="s">
        <v>25</v>
      </c>
      <c r="D497" s="198"/>
      <c r="E497" s="177">
        <f>IF(SUM(E498:E500)&gt;0,SUM(E498:E500),"")</f>
        <v>941700</v>
      </c>
    </row>
    <row r="498" spans="1:5" s="83" customFormat="1" ht="12.75">
      <c r="A498" s="183"/>
      <c r="B498" s="178"/>
      <c r="C498" s="174" t="s">
        <v>24</v>
      </c>
      <c r="D498" s="185">
        <v>2550</v>
      </c>
      <c r="E498" s="230">
        <v>851700</v>
      </c>
    </row>
    <row r="499" spans="1:5" s="83" customFormat="1" ht="12.75">
      <c r="A499" s="176"/>
      <c r="B499" s="178"/>
      <c r="C499" s="174" t="s">
        <v>26</v>
      </c>
      <c r="D499" s="185">
        <v>6130</v>
      </c>
      <c r="E499" s="230">
        <v>90000</v>
      </c>
    </row>
    <row r="500" spans="1:5" s="83" customFormat="1" ht="12.75">
      <c r="A500" s="176"/>
      <c r="B500" s="203"/>
      <c r="C500" s="174"/>
      <c r="D500" s="185"/>
      <c r="E500" s="230"/>
    </row>
    <row r="501" spans="1:5" s="82" customFormat="1" ht="16.5" customHeight="1">
      <c r="A501" s="176"/>
      <c r="B501" s="196">
        <v>92116</v>
      </c>
      <c r="C501" s="236" t="s">
        <v>298</v>
      </c>
      <c r="D501" s="198"/>
      <c r="E501" s="177">
        <f>IF(SUM(E502:E504)&gt;0,SUM(E502:E504),"")</f>
        <v>405000</v>
      </c>
    </row>
    <row r="502" spans="1:5" s="83" customFormat="1" ht="12.75">
      <c r="A502" s="183"/>
      <c r="B502" s="178"/>
      <c r="C502" s="174" t="s">
        <v>24</v>
      </c>
      <c r="D502" s="185">
        <v>2550</v>
      </c>
      <c r="E502" s="230">
        <v>395000</v>
      </c>
    </row>
    <row r="503" spans="1:5" s="296" customFormat="1" ht="12.75">
      <c r="A503" s="176"/>
      <c r="B503" s="238"/>
      <c r="C503" s="248" t="s">
        <v>26</v>
      </c>
      <c r="D503" s="295">
        <v>6130</v>
      </c>
      <c r="E503" s="230">
        <v>10000</v>
      </c>
    </row>
    <row r="504" spans="1:5" s="83" customFormat="1" ht="12.75">
      <c r="A504" s="297"/>
      <c r="B504" s="203"/>
      <c r="C504" s="174"/>
      <c r="D504" s="185"/>
      <c r="E504" s="230"/>
    </row>
    <row r="505" spans="1:5" s="82" customFormat="1" ht="16.5" customHeight="1">
      <c r="A505" s="176"/>
      <c r="B505" s="196">
        <v>92118</v>
      </c>
      <c r="C505" s="236" t="s">
        <v>300</v>
      </c>
      <c r="D505" s="198"/>
      <c r="E505" s="177">
        <f>IF(SUM(E506:E507)&gt;0,SUM(E506:E507),"")</f>
        <v>403000</v>
      </c>
    </row>
    <row r="506" spans="1:5" s="83" customFormat="1" ht="15" customHeight="1">
      <c r="A506" s="183"/>
      <c r="B506" s="178"/>
      <c r="C506" s="174" t="s">
        <v>24</v>
      </c>
      <c r="D506" s="185">
        <v>2550</v>
      </c>
      <c r="E506" s="230">
        <v>403000</v>
      </c>
    </row>
    <row r="507" spans="1:5" s="83" customFormat="1" ht="15" customHeight="1">
      <c r="A507" s="176"/>
      <c r="B507" s="203"/>
      <c r="C507" s="174"/>
      <c r="D507" s="185"/>
      <c r="E507" s="230"/>
    </row>
    <row r="508" spans="1:5" s="82" customFormat="1" ht="16.5" customHeight="1">
      <c r="A508" s="176"/>
      <c r="B508" s="196">
        <v>92120</v>
      </c>
      <c r="C508" s="236" t="s">
        <v>27</v>
      </c>
      <c r="D508" s="198"/>
      <c r="E508" s="177">
        <f>IF(SUM(E509:E510)&gt;0,SUM(E509:E510),"")</f>
        <v>25000</v>
      </c>
    </row>
    <row r="509" spans="1:5" s="303" customFormat="1" ht="36">
      <c r="A509" s="183"/>
      <c r="B509" s="240"/>
      <c r="C509" s="173" t="s">
        <v>28</v>
      </c>
      <c r="D509" s="250">
        <v>6230</v>
      </c>
      <c r="E509" s="230">
        <v>25000</v>
      </c>
    </row>
    <row r="510" spans="1:5" s="303" customFormat="1" ht="15.75" customHeight="1">
      <c r="A510" s="249"/>
      <c r="B510" s="240"/>
      <c r="C510" s="173"/>
      <c r="D510" s="250"/>
      <c r="E510" s="230"/>
    </row>
    <row r="511" spans="1:9" s="82" customFormat="1" ht="16.5" customHeight="1">
      <c r="A511" s="249"/>
      <c r="B511" s="196">
        <v>92195</v>
      </c>
      <c r="C511" s="236" t="s">
        <v>94</v>
      </c>
      <c r="D511" s="198"/>
      <c r="E511" s="177">
        <f>IF(SUM(E512,E526:E530)&gt;0,SUM(E512,E526:E530),"")</f>
        <v>57500</v>
      </c>
      <c r="I511" s="320"/>
    </row>
    <row r="512" spans="1:5" s="273" customFormat="1" ht="36">
      <c r="A512" s="183"/>
      <c r="B512" s="178"/>
      <c r="C512" s="254" t="s">
        <v>522</v>
      </c>
      <c r="D512" s="375">
        <v>2820</v>
      </c>
      <c r="E512" s="285">
        <f>IF(SUM(E513:E525)&gt;0,SUM(E513:E525),"")</f>
        <v>20500</v>
      </c>
    </row>
    <row r="513" spans="1:5" s="117" customFormat="1" ht="12.75">
      <c r="A513" s="176"/>
      <c r="B513" s="178"/>
      <c r="C513" s="276" t="s">
        <v>29</v>
      </c>
      <c r="D513" s="200"/>
      <c r="E513" s="230">
        <v>2000</v>
      </c>
    </row>
    <row r="514" spans="1:5" s="117" customFormat="1" ht="12.75">
      <c r="A514" s="176"/>
      <c r="B514" s="178"/>
      <c r="C514" s="274" t="s">
        <v>32</v>
      </c>
      <c r="D514" s="200"/>
      <c r="E514" s="230">
        <v>2000</v>
      </c>
    </row>
    <row r="515" spans="1:5" s="117" customFormat="1" ht="12.75">
      <c r="A515" s="176"/>
      <c r="B515" s="178"/>
      <c r="C515" s="274" t="s">
        <v>33</v>
      </c>
      <c r="D515" s="200"/>
      <c r="E515" s="230">
        <v>2000</v>
      </c>
    </row>
    <row r="516" spans="1:5" s="117" customFormat="1" ht="12.75">
      <c r="A516" s="176"/>
      <c r="B516" s="178"/>
      <c r="C516" s="274" t="s">
        <v>34</v>
      </c>
      <c r="D516" s="200"/>
      <c r="E516" s="230">
        <v>1000</v>
      </c>
    </row>
    <row r="517" spans="1:5" s="117" customFormat="1" ht="12.75">
      <c r="A517" s="176"/>
      <c r="B517" s="178"/>
      <c r="C517" s="274" t="s">
        <v>35</v>
      </c>
      <c r="D517" s="200"/>
      <c r="E517" s="230">
        <v>1000</v>
      </c>
    </row>
    <row r="518" spans="1:5" s="117" customFormat="1" ht="12.75">
      <c r="A518" s="176"/>
      <c r="B518" s="178"/>
      <c r="C518" s="274" t="s">
        <v>36</v>
      </c>
      <c r="D518" s="200"/>
      <c r="E518" s="230">
        <v>500</v>
      </c>
    </row>
    <row r="519" spans="1:5" s="117" customFormat="1" ht="12.75">
      <c r="A519" s="176"/>
      <c r="B519" s="178"/>
      <c r="C519" s="274" t="s">
        <v>37</v>
      </c>
      <c r="D519" s="200"/>
      <c r="E519" s="230">
        <v>3000</v>
      </c>
    </row>
    <row r="520" spans="1:5" s="117" customFormat="1" ht="13.5" customHeight="1">
      <c r="A520" s="176"/>
      <c r="B520" s="178"/>
      <c r="C520" s="321" t="s">
        <v>38</v>
      </c>
      <c r="D520" s="200"/>
      <c r="E520" s="230">
        <v>3000</v>
      </c>
    </row>
    <row r="521" spans="1:5" s="117" customFormat="1" ht="13.5" customHeight="1">
      <c r="A521" s="176"/>
      <c r="B521" s="178"/>
      <c r="C521" s="288" t="s">
        <v>39</v>
      </c>
      <c r="D521" s="200"/>
      <c r="E521" s="230">
        <v>1000</v>
      </c>
    </row>
    <row r="522" spans="1:5" s="117" customFormat="1" ht="13.5" customHeight="1">
      <c r="A522" s="176"/>
      <c r="B522" s="178"/>
      <c r="C522" s="288" t="s">
        <v>40</v>
      </c>
      <c r="D522" s="200"/>
      <c r="E522" s="230"/>
    </row>
    <row r="523" spans="1:5" s="117" customFormat="1" ht="13.5" customHeight="1">
      <c r="A523" s="176"/>
      <c r="B523" s="178"/>
      <c r="C523" s="288" t="s">
        <v>41</v>
      </c>
      <c r="D523" s="200"/>
      <c r="E523" s="230">
        <v>2000</v>
      </c>
    </row>
    <row r="524" spans="1:5" s="117" customFormat="1" ht="13.5" customHeight="1">
      <c r="A524" s="176"/>
      <c r="B524" s="178"/>
      <c r="C524" s="288" t="s">
        <v>42</v>
      </c>
      <c r="D524" s="200"/>
      <c r="E524" s="230">
        <v>2000</v>
      </c>
    </row>
    <row r="525" spans="1:5" s="117" customFormat="1" ht="12.75">
      <c r="A525" s="176"/>
      <c r="B525" s="178"/>
      <c r="C525" s="288" t="s">
        <v>43</v>
      </c>
      <c r="D525" s="200"/>
      <c r="E525" s="230">
        <v>1000</v>
      </c>
    </row>
    <row r="526" spans="1:5" s="83" customFormat="1" ht="12.75">
      <c r="A526" s="176"/>
      <c r="B526" s="178"/>
      <c r="C526" s="174" t="s">
        <v>525</v>
      </c>
      <c r="D526" s="185">
        <v>3020</v>
      </c>
      <c r="E526" s="230">
        <v>10000</v>
      </c>
    </row>
    <row r="527" spans="1:5" s="83" customFormat="1" ht="12.75">
      <c r="A527" s="176"/>
      <c r="B527" s="178"/>
      <c r="C527" s="174" t="s">
        <v>312</v>
      </c>
      <c r="D527" s="185">
        <v>4210</v>
      </c>
      <c r="E527" s="230">
        <v>3000</v>
      </c>
    </row>
    <row r="528" spans="1:5" s="83" customFormat="1" ht="12.75">
      <c r="A528" s="176"/>
      <c r="B528" s="178"/>
      <c r="C528" s="174" t="s">
        <v>44</v>
      </c>
      <c r="D528" s="185">
        <v>4300</v>
      </c>
      <c r="E528" s="230">
        <v>10000</v>
      </c>
    </row>
    <row r="529" spans="1:5" s="83" customFormat="1" ht="37.5" customHeight="1">
      <c r="A529" s="204"/>
      <c r="B529" s="203"/>
      <c r="C529" s="173" t="s">
        <v>562</v>
      </c>
      <c r="D529" s="185">
        <v>2620</v>
      </c>
      <c r="E529" s="230">
        <v>14000</v>
      </c>
    </row>
    <row r="530" spans="1:5" s="83" customFormat="1" ht="36.75" thickBot="1">
      <c r="A530" s="221"/>
      <c r="B530" s="178"/>
      <c r="C530" s="293" t="s">
        <v>45</v>
      </c>
      <c r="D530" s="200">
        <v>2990</v>
      </c>
      <c r="E530" s="277"/>
    </row>
    <row r="531" spans="1:5" s="87" customFormat="1" ht="24" customHeight="1" thickBot="1">
      <c r="A531" s="361">
        <v>926</v>
      </c>
      <c r="B531" s="182"/>
      <c r="C531" s="245" t="s">
        <v>303</v>
      </c>
      <c r="D531" s="322"/>
      <c r="E531" s="169">
        <f>IF(SUM(E532,E561)&gt;0,SUM(E532,E561),"")</f>
        <v>1840900</v>
      </c>
    </row>
    <row r="532" spans="1:5" s="82" customFormat="1" ht="18.75" customHeight="1">
      <c r="A532" s="234"/>
      <c r="B532" s="184">
        <v>92605</v>
      </c>
      <c r="C532" s="246" t="s">
        <v>46</v>
      </c>
      <c r="D532" s="379"/>
      <c r="E532" s="172">
        <f>IF(SUM(E533,E560:E560)&gt;0,SUM(E533,E560:E560),"")</f>
        <v>233000</v>
      </c>
    </row>
    <row r="533" spans="1:5" s="273" customFormat="1" ht="24.75" customHeight="1">
      <c r="A533" s="183"/>
      <c r="B533" s="178"/>
      <c r="C533" s="254" t="s">
        <v>47</v>
      </c>
      <c r="D533" s="375">
        <v>2630</v>
      </c>
      <c r="E533" s="285">
        <f>IF(SUM(E534:E559),SUM(E534:E559),"")</f>
        <v>233000</v>
      </c>
    </row>
    <row r="534" spans="1:5" s="83" customFormat="1" ht="14.25" customHeight="1">
      <c r="A534" s="176"/>
      <c r="B534" s="178"/>
      <c r="C534" s="276" t="s">
        <v>48</v>
      </c>
      <c r="D534" s="200"/>
      <c r="E534" s="230">
        <v>30000</v>
      </c>
    </row>
    <row r="535" spans="1:5" s="83" customFormat="1" ht="14.25" customHeight="1">
      <c r="A535" s="176"/>
      <c r="B535" s="178"/>
      <c r="C535" s="274" t="s">
        <v>49</v>
      </c>
      <c r="D535" s="200"/>
      <c r="E535" s="230">
        <v>31500</v>
      </c>
    </row>
    <row r="536" spans="1:5" s="83" customFormat="1" ht="14.25" customHeight="1">
      <c r="A536" s="176"/>
      <c r="B536" s="178"/>
      <c r="C536" s="274" t="s">
        <v>50</v>
      </c>
      <c r="D536" s="200"/>
      <c r="E536" s="230">
        <v>11500</v>
      </c>
    </row>
    <row r="537" spans="1:5" s="83" customFormat="1" ht="14.25" customHeight="1">
      <c r="A537" s="176"/>
      <c r="B537" s="178"/>
      <c r="C537" s="274" t="s">
        <v>51</v>
      </c>
      <c r="D537" s="200"/>
      <c r="E537" s="230">
        <v>6000</v>
      </c>
    </row>
    <row r="538" spans="1:5" s="83" customFormat="1" ht="14.25" customHeight="1">
      <c r="A538" s="176"/>
      <c r="B538" s="178"/>
      <c r="C538" s="274" t="s">
        <v>52</v>
      </c>
      <c r="D538" s="200"/>
      <c r="E538" s="230">
        <v>8000</v>
      </c>
    </row>
    <row r="539" spans="1:5" s="83" customFormat="1" ht="14.25" customHeight="1">
      <c r="A539" s="176"/>
      <c r="B539" s="178"/>
      <c r="C539" s="274" t="s">
        <v>53</v>
      </c>
      <c r="D539" s="200"/>
      <c r="E539" s="230">
        <v>14500</v>
      </c>
    </row>
    <row r="540" spans="1:5" s="83" customFormat="1" ht="14.25" customHeight="1">
      <c r="A540" s="176"/>
      <c r="B540" s="178"/>
      <c r="C540" s="274" t="s">
        <v>54</v>
      </c>
      <c r="D540" s="200"/>
      <c r="E540" s="230">
        <v>14500</v>
      </c>
    </row>
    <row r="541" spans="1:5" s="83" customFormat="1" ht="14.25" customHeight="1">
      <c r="A541" s="176"/>
      <c r="B541" s="178"/>
      <c r="C541" s="274" t="s">
        <v>55</v>
      </c>
      <c r="D541" s="200"/>
      <c r="E541" s="230">
        <v>15500</v>
      </c>
    </row>
    <row r="542" spans="1:5" s="83" customFormat="1" ht="14.25" customHeight="1">
      <c r="A542" s="176"/>
      <c r="B542" s="178"/>
      <c r="C542" s="274" t="s">
        <v>56</v>
      </c>
      <c r="D542" s="200"/>
      <c r="E542" s="230">
        <v>11000</v>
      </c>
    </row>
    <row r="543" spans="1:5" s="83" customFormat="1" ht="14.25" customHeight="1">
      <c r="A543" s="176"/>
      <c r="B543" s="178"/>
      <c r="C543" s="274" t="s">
        <v>57</v>
      </c>
      <c r="D543" s="200"/>
      <c r="E543" s="230">
        <v>9000</v>
      </c>
    </row>
    <row r="544" spans="1:5" s="83" customFormat="1" ht="14.25" customHeight="1">
      <c r="A544" s="176"/>
      <c r="B544" s="178"/>
      <c r="C544" s="274" t="s">
        <v>58</v>
      </c>
      <c r="D544" s="200"/>
      <c r="E544" s="230">
        <v>6000</v>
      </c>
    </row>
    <row r="545" spans="1:5" s="83" customFormat="1" ht="14.25" customHeight="1">
      <c r="A545" s="176"/>
      <c r="B545" s="178"/>
      <c r="C545" s="274" t="s">
        <v>59</v>
      </c>
      <c r="D545" s="200"/>
      <c r="E545" s="230">
        <v>13500</v>
      </c>
    </row>
    <row r="546" spans="1:5" s="83" customFormat="1" ht="14.25" customHeight="1">
      <c r="A546" s="176"/>
      <c r="B546" s="178"/>
      <c r="C546" s="274" t="s">
        <v>60</v>
      </c>
      <c r="D546" s="200"/>
      <c r="E546" s="230">
        <v>6500</v>
      </c>
    </row>
    <row r="547" spans="1:5" s="83" customFormat="1" ht="14.25" customHeight="1">
      <c r="A547" s="176"/>
      <c r="B547" s="178"/>
      <c r="C547" s="274" t="s">
        <v>61</v>
      </c>
      <c r="D547" s="200"/>
      <c r="E547" s="230">
        <v>4000</v>
      </c>
    </row>
    <row r="548" spans="1:5" s="83" customFormat="1" ht="14.25" customHeight="1">
      <c r="A548" s="176"/>
      <c r="B548" s="178"/>
      <c r="C548" s="274" t="s">
        <v>62</v>
      </c>
      <c r="D548" s="200"/>
      <c r="E548" s="230">
        <v>7500</v>
      </c>
    </row>
    <row r="549" spans="1:5" s="83" customFormat="1" ht="14.25" customHeight="1">
      <c r="A549" s="176"/>
      <c r="B549" s="178"/>
      <c r="C549" s="274" t="s">
        <v>63</v>
      </c>
      <c r="D549" s="200"/>
      <c r="E549" s="230">
        <v>12000</v>
      </c>
    </row>
    <row r="550" spans="1:5" s="83" customFormat="1" ht="14.25" customHeight="1">
      <c r="A550" s="176"/>
      <c r="B550" s="178"/>
      <c r="C550" s="274" t="s">
        <v>64</v>
      </c>
      <c r="D550" s="200"/>
      <c r="E550" s="230">
        <v>10000</v>
      </c>
    </row>
    <row r="551" spans="1:5" s="83" customFormat="1" ht="14.25" customHeight="1">
      <c r="A551" s="176"/>
      <c r="B551" s="178"/>
      <c r="C551" s="274" t="s">
        <v>65</v>
      </c>
      <c r="D551" s="200"/>
      <c r="E551" s="230">
        <v>3000</v>
      </c>
    </row>
    <row r="552" spans="1:5" s="83" customFormat="1" ht="14.25" customHeight="1">
      <c r="A552" s="176"/>
      <c r="B552" s="178"/>
      <c r="C552" s="274" t="s">
        <v>66</v>
      </c>
      <c r="D552" s="200"/>
      <c r="E552" s="230">
        <v>6000</v>
      </c>
    </row>
    <row r="553" spans="1:5" s="83" customFormat="1" ht="14.25" customHeight="1">
      <c r="A553" s="176"/>
      <c r="B553" s="178"/>
      <c r="C553" s="274" t="s">
        <v>67</v>
      </c>
      <c r="D553" s="200"/>
      <c r="E553" s="230">
        <v>3000</v>
      </c>
    </row>
    <row r="554" spans="1:5" s="83" customFormat="1" ht="14.25" customHeight="1">
      <c r="A554" s="176"/>
      <c r="B554" s="178"/>
      <c r="C554" s="274" t="s">
        <v>68</v>
      </c>
      <c r="D554" s="200"/>
      <c r="E554" s="230">
        <v>6000</v>
      </c>
    </row>
    <row r="555" spans="1:5" s="83" customFormat="1" ht="14.25" customHeight="1">
      <c r="A555" s="176"/>
      <c r="B555" s="178"/>
      <c r="C555" s="274" t="s">
        <v>69</v>
      </c>
      <c r="D555" s="200"/>
      <c r="E555" s="230"/>
    </row>
    <row r="556" spans="1:5" s="83" customFormat="1" ht="14.25" customHeight="1">
      <c r="A556" s="176"/>
      <c r="B556" s="178"/>
      <c r="C556" s="274" t="s">
        <v>70</v>
      </c>
      <c r="D556" s="200"/>
      <c r="E556" s="230">
        <v>4000</v>
      </c>
    </row>
    <row r="557" spans="1:5" s="83" customFormat="1" ht="14.25" customHeight="1">
      <c r="A557" s="176"/>
      <c r="B557" s="178"/>
      <c r="C557" s="274" t="s">
        <v>71</v>
      </c>
      <c r="D557" s="200"/>
      <c r="E557" s="230"/>
    </row>
    <row r="558" spans="1:5" s="83" customFormat="1" ht="14.25" customHeight="1">
      <c r="A558" s="176"/>
      <c r="B558" s="178"/>
      <c r="C558" s="321" t="s">
        <v>72</v>
      </c>
      <c r="D558" s="200"/>
      <c r="E558" s="230"/>
    </row>
    <row r="559" spans="1:7" s="83" customFormat="1" ht="14.25" customHeight="1">
      <c r="A559" s="176"/>
      <c r="B559" s="178"/>
      <c r="C559" s="302" t="s">
        <v>73</v>
      </c>
      <c r="D559" s="192"/>
      <c r="E559" s="230"/>
      <c r="F559" s="323"/>
      <c r="G559" s="323"/>
    </row>
    <row r="560" spans="1:5" s="83" customFormat="1" ht="14.25" customHeight="1">
      <c r="A560" s="176"/>
      <c r="B560" s="203"/>
      <c r="C560" s="304"/>
      <c r="D560" s="192"/>
      <c r="E560" s="230"/>
    </row>
    <row r="561" spans="1:5" s="82" customFormat="1" ht="27" customHeight="1">
      <c r="A561" s="176"/>
      <c r="B561" s="184">
        <v>92695</v>
      </c>
      <c r="C561" s="246" t="s">
        <v>94</v>
      </c>
      <c r="D561" s="171"/>
      <c r="E561" s="172">
        <f>IF(SUM(E562,E566,E571:E574)&gt;0,SUM(E562,E566,E571:E574),"")</f>
        <v>1607900</v>
      </c>
    </row>
    <row r="562" spans="1:5" s="324" customFormat="1" ht="36">
      <c r="A562" s="183"/>
      <c r="B562" s="240"/>
      <c r="C562" s="254" t="s">
        <v>74</v>
      </c>
      <c r="D562" s="255">
        <v>2830</v>
      </c>
      <c r="E562" s="380">
        <f>IF(SUM(E563:E565)&gt;0,SUM(E563:E565),"")</f>
        <v>156500</v>
      </c>
    </row>
    <row r="563" spans="1:5" s="83" customFormat="1" ht="15" customHeight="1">
      <c r="A563" s="249"/>
      <c r="B563" s="178"/>
      <c r="C563" s="276" t="s">
        <v>75</v>
      </c>
      <c r="D563" s="200"/>
      <c r="E563" s="230">
        <v>120000</v>
      </c>
    </row>
    <row r="564" spans="1:5" s="83" customFormat="1" ht="13.5" customHeight="1">
      <c r="A564" s="176"/>
      <c r="B564" s="178"/>
      <c r="C564" s="274" t="s">
        <v>76</v>
      </c>
      <c r="D564" s="200"/>
      <c r="E564" s="230">
        <v>36500</v>
      </c>
    </row>
    <row r="565" spans="1:5" s="83" customFormat="1" ht="13.5" customHeight="1">
      <c r="A565" s="176"/>
      <c r="B565" s="178"/>
      <c r="C565" s="383"/>
      <c r="D565" s="192"/>
      <c r="E565" s="230"/>
    </row>
    <row r="566" spans="1:5" s="83" customFormat="1" ht="13.5" customHeight="1">
      <c r="A566" s="176"/>
      <c r="B566" s="178"/>
      <c r="C566" s="382" t="s">
        <v>345</v>
      </c>
      <c r="D566" s="381">
        <v>6050</v>
      </c>
      <c r="E566" s="380">
        <f>IF(SUM(E567:E570)&gt;0,SUM(E567:E570),"")</f>
        <v>1444400</v>
      </c>
    </row>
    <row r="567" spans="1:5" s="83" customFormat="1" ht="17.25" customHeight="1">
      <c r="A567" s="176"/>
      <c r="B567" s="178"/>
      <c r="C567" s="207" t="s">
        <v>77</v>
      </c>
      <c r="D567" s="200"/>
      <c r="E567" s="239">
        <v>500000</v>
      </c>
    </row>
    <row r="568" spans="1:5" s="83" customFormat="1" ht="24.75" customHeight="1">
      <c r="A568" s="176"/>
      <c r="B568" s="178"/>
      <c r="C568" s="199" t="s">
        <v>78</v>
      </c>
      <c r="D568" s="200"/>
      <c r="E568" s="230">
        <v>944400</v>
      </c>
    </row>
    <row r="569" spans="1:5" s="83" customFormat="1" ht="13.5" customHeight="1">
      <c r="A569" s="176"/>
      <c r="B569" s="178"/>
      <c r="C569" s="274"/>
      <c r="D569" s="200"/>
      <c r="E569" s="230"/>
    </row>
    <row r="570" spans="1:5" s="83" customFormat="1" ht="13.5" customHeight="1">
      <c r="A570" s="176"/>
      <c r="B570" s="178"/>
      <c r="C570" s="274"/>
      <c r="D570" s="192"/>
      <c r="E570" s="230"/>
    </row>
    <row r="571" spans="1:5" s="83" customFormat="1" ht="37.5" customHeight="1">
      <c r="A571" s="176"/>
      <c r="B571" s="178"/>
      <c r="C571" s="173" t="s">
        <v>28</v>
      </c>
      <c r="D571" s="192">
        <v>6230</v>
      </c>
      <c r="E571" s="239"/>
    </row>
    <row r="572" spans="1:5" s="83" customFormat="1" ht="13.5" customHeight="1">
      <c r="A572" s="176"/>
      <c r="B572" s="178"/>
      <c r="C572" s="279" t="s">
        <v>308</v>
      </c>
      <c r="D572" s="192">
        <v>3020</v>
      </c>
      <c r="E572" s="230">
        <v>2000</v>
      </c>
    </row>
    <row r="573" spans="1:5" s="83" customFormat="1" ht="13.5" customHeight="1">
      <c r="A573" s="176"/>
      <c r="B573" s="178"/>
      <c r="C573" s="174" t="s">
        <v>312</v>
      </c>
      <c r="D573" s="185">
        <v>4210</v>
      </c>
      <c r="E573" s="230">
        <v>5000</v>
      </c>
    </row>
    <row r="574" spans="1:5" s="83" customFormat="1" ht="13.5" customHeight="1" thickBot="1">
      <c r="A574" s="176"/>
      <c r="B574" s="178"/>
      <c r="C574" s="279" t="s">
        <v>410</v>
      </c>
      <c r="D574" s="189">
        <v>4530</v>
      </c>
      <c r="E574" s="237">
        <v>0</v>
      </c>
    </row>
    <row r="575" spans="1:5" s="151" customFormat="1" ht="32.25" customHeight="1" thickBot="1">
      <c r="A575" s="325"/>
      <c r="B575" s="326"/>
      <c r="C575" s="327" t="s">
        <v>79</v>
      </c>
      <c r="D575" s="328"/>
      <c r="E575" s="329">
        <f>IF(SUM(E8,E11,E15,E88,E96,E117,E142,E214,E226,E251,E257,E365,E381,E396,E410,E439,E490,E531)&gt;0,SUM(E8,E11,E15,E88,E96,E117,E142,E214,E226,E251,E257,E365,E381,E396,E410,E439,E490,E531),"")</f>
        <v>113707123</v>
      </c>
    </row>
  </sheetData>
  <printOptions/>
  <pageMargins left="0.75" right="0.75" top="1" bottom="1" header="0.5" footer="0.5"/>
  <pageSetup horizontalDpi="240" verticalDpi="24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J575"/>
  <sheetViews>
    <sheetView workbookViewId="0" topLeftCell="A1">
      <selection activeCell="C11" sqref="C11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49.625" style="0" customWidth="1"/>
    <col min="4" max="4" width="5.375" style="0" customWidth="1"/>
    <col min="5" max="5" width="12.75390625" style="0" customWidth="1"/>
    <col min="6" max="7" width="11.875" style="0" customWidth="1"/>
    <col min="8" max="8" width="10.75390625" style="0" customWidth="1"/>
    <col min="9" max="9" width="11.375" style="0" customWidth="1"/>
    <col min="10" max="10" width="9.625" style="0" customWidth="1"/>
    <col min="11" max="11" width="10.125" style="0" customWidth="1"/>
  </cols>
  <sheetData>
    <row r="1" spans="1:5" ht="12.75">
      <c r="A1" s="1"/>
      <c r="B1" s="1"/>
      <c r="C1" s="1"/>
      <c r="D1" s="1"/>
      <c r="E1" s="153"/>
    </row>
    <row r="2" spans="1:5" ht="13.5" customHeight="1">
      <c r="A2" s="1"/>
      <c r="B2" s="1"/>
      <c r="C2" s="1"/>
      <c r="D2" s="1"/>
      <c r="E2" s="1"/>
    </row>
    <row r="3" spans="1:5" s="4" customFormat="1" ht="20.25">
      <c r="A3" s="2"/>
      <c r="B3" s="3"/>
      <c r="C3" s="154" t="s">
        <v>31</v>
      </c>
      <c r="D3" s="155"/>
      <c r="E3" s="156"/>
    </row>
    <row r="4" spans="1:5" ht="12.75">
      <c r="A4" s="1"/>
      <c r="B4" s="1"/>
      <c r="C4" s="1"/>
      <c r="D4" s="1"/>
      <c r="E4" s="157"/>
    </row>
    <row r="5" spans="1:5" ht="13.5" thickBot="1">
      <c r="A5" s="1"/>
      <c r="B5" s="1"/>
      <c r="C5" s="1"/>
      <c r="D5" s="1"/>
      <c r="E5" s="1"/>
    </row>
    <row r="6" spans="1:5" ht="59.25" customHeight="1" thickBot="1">
      <c r="A6" s="158"/>
      <c r="B6" s="159" t="s">
        <v>81</v>
      </c>
      <c r="C6" s="357" t="s">
        <v>82</v>
      </c>
      <c r="D6" s="160" t="s">
        <v>83</v>
      </c>
      <c r="E6" s="161" t="s">
        <v>307</v>
      </c>
    </row>
    <row r="7" spans="1:5" ht="14.25" customHeight="1" thickBot="1">
      <c r="A7" s="5"/>
      <c r="B7" s="162">
        <v>2</v>
      </c>
      <c r="C7" s="163">
        <v>3</v>
      </c>
      <c r="D7" s="164">
        <v>4</v>
      </c>
      <c r="E7" s="6">
        <v>7</v>
      </c>
    </row>
    <row r="8" spans="1:5" ht="24" customHeight="1" thickBot="1">
      <c r="A8" s="165" t="s">
        <v>85</v>
      </c>
      <c r="B8" s="166"/>
      <c r="C8" s="167" t="s">
        <v>86</v>
      </c>
      <c r="D8" s="168"/>
      <c r="E8" s="169">
        <f>IF(SUM(E9)&gt;0,SUM(E9),"")</f>
        <v>1054</v>
      </c>
    </row>
    <row r="9" spans="1:5" ht="18" customHeight="1">
      <c r="A9" s="176"/>
      <c r="B9" s="305" t="s">
        <v>318</v>
      </c>
      <c r="C9" s="290" t="s">
        <v>319</v>
      </c>
      <c r="D9" s="291"/>
      <c r="E9" s="177">
        <f>IF(SUM(E10:E10)&gt;0,SUM(E10:E10),"")</f>
        <v>1054</v>
      </c>
    </row>
    <row r="10" spans="1:5" ht="27.75" customHeight="1" thickBot="1">
      <c r="A10" s="176"/>
      <c r="B10" s="178"/>
      <c r="C10" s="179" t="s">
        <v>320</v>
      </c>
      <c r="D10" s="180">
        <v>2850</v>
      </c>
      <c r="E10" s="181">
        <v>1054</v>
      </c>
    </row>
    <row r="11" spans="1:5" ht="23.25" customHeight="1" thickBot="1">
      <c r="A11" s="165" t="s">
        <v>321</v>
      </c>
      <c r="B11" s="182"/>
      <c r="C11" s="167" t="s">
        <v>322</v>
      </c>
      <c r="D11" s="168"/>
      <c r="E11" s="169">
        <f>IF(SUM(E12)&gt;0,SUM(E12),"")</f>
        <v>1000</v>
      </c>
    </row>
    <row r="12" spans="1:5" ht="18" customHeight="1">
      <c r="A12" s="183"/>
      <c r="B12" s="184" t="s">
        <v>323</v>
      </c>
      <c r="C12" s="170" t="s">
        <v>324</v>
      </c>
      <c r="D12" s="171"/>
      <c r="E12" s="172">
        <f>IF(SUM(E13:E14)&gt;0,SUM(E13:E14),"")</f>
        <v>1000</v>
      </c>
    </row>
    <row r="13" spans="1:5" ht="12.75">
      <c r="A13" s="176"/>
      <c r="B13" s="178"/>
      <c r="C13" s="173" t="s">
        <v>315</v>
      </c>
      <c r="D13" s="185">
        <v>4300</v>
      </c>
      <c r="E13" s="186">
        <v>1000</v>
      </c>
    </row>
    <row r="14" spans="1:5" ht="13.5" thickBot="1">
      <c r="A14" s="176"/>
      <c r="B14" s="178"/>
      <c r="C14" s="173"/>
      <c r="D14" s="185"/>
      <c r="E14" s="186"/>
    </row>
    <row r="15" spans="1:5" ht="22.5" customHeight="1" thickBot="1">
      <c r="A15" s="187">
        <v>600</v>
      </c>
      <c r="B15" s="182"/>
      <c r="C15" s="167" t="s">
        <v>102</v>
      </c>
      <c r="D15" s="168"/>
      <c r="E15" s="169">
        <f>IF(SUM(E16,E24,E33,E42,E85)&gt;0,SUM(E16,E24,E33,E42,E85),"")</f>
        <v>12154008</v>
      </c>
    </row>
    <row r="16" spans="1:5" ht="18" customHeight="1">
      <c r="A16" s="183"/>
      <c r="B16" s="184">
        <v>60004</v>
      </c>
      <c r="C16" s="170" t="s">
        <v>325</v>
      </c>
      <c r="D16" s="171"/>
      <c r="E16" s="363">
        <f>IF(SUM(E17:E19)&gt;0,SUM(E17:E19),"")</f>
        <v>2980000</v>
      </c>
    </row>
    <row r="17" spans="1:5" ht="18" customHeight="1">
      <c r="A17" s="176"/>
      <c r="B17" s="178"/>
      <c r="C17" s="173" t="s">
        <v>326</v>
      </c>
      <c r="D17" s="185">
        <v>2650</v>
      </c>
      <c r="E17" s="186">
        <v>2400000</v>
      </c>
    </row>
    <row r="18" spans="1:5" ht="18" customHeight="1">
      <c r="A18" s="176"/>
      <c r="B18" s="178"/>
      <c r="C18" s="173"/>
      <c r="D18" s="185"/>
      <c r="E18" s="186"/>
    </row>
    <row r="19" spans="1:5" ht="37.5" customHeight="1">
      <c r="A19" s="176"/>
      <c r="B19" s="178"/>
      <c r="C19" s="254" t="s">
        <v>327</v>
      </c>
      <c r="D19" s="371">
        <v>6210</v>
      </c>
      <c r="E19" s="385">
        <f>IF(SUM(E20:E23)&gt;0,SUM(E20:E23),"")</f>
        <v>580000</v>
      </c>
    </row>
    <row r="20" spans="1:5" ht="16.5" customHeight="1">
      <c r="A20" s="176"/>
      <c r="B20" s="178"/>
      <c r="C20" s="188" t="s">
        <v>328</v>
      </c>
      <c r="D20" s="189"/>
      <c r="E20" s="190">
        <v>450000</v>
      </c>
    </row>
    <row r="21" spans="1:5" ht="18.75" customHeight="1">
      <c r="A21" s="176"/>
      <c r="B21" s="178"/>
      <c r="C21" s="191" t="s">
        <v>329</v>
      </c>
      <c r="D21" s="192"/>
      <c r="E21" s="193">
        <v>50000</v>
      </c>
    </row>
    <row r="22" spans="1:5" ht="18.75" customHeight="1">
      <c r="A22" s="176"/>
      <c r="B22" s="178"/>
      <c r="C22" s="194" t="s">
        <v>330</v>
      </c>
      <c r="D22" s="192"/>
      <c r="E22" s="386">
        <v>50000</v>
      </c>
    </row>
    <row r="23" spans="1:5" ht="15.75" customHeight="1">
      <c r="A23" s="176"/>
      <c r="B23" s="178"/>
      <c r="C23" s="173" t="s">
        <v>331</v>
      </c>
      <c r="D23" s="185"/>
      <c r="E23" s="186">
        <v>30000</v>
      </c>
    </row>
    <row r="24" spans="1:5" ht="18" customHeight="1">
      <c r="A24" s="195"/>
      <c r="B24" s="196">
        <v>60014</v>
      </c>
      <c r="C24" s="197" t="s">
        <v>106</v>
      </c>
      <c r="D24" s="198"/>
      <c r="E24" s="177">
        <f>IF(SUM(E25,E30:E32)&gt;0,SUM(E25,E30:E32),"")</f>
        <v>1857000</v>
      </c>
    </row>
    <row r="25" spans="1:5" s="105" customFormat="1" ht="15.75" customHeight="1">
      <c r="A25" s="176"/>
      <c r="B25" s="178"/>
      <c r="C25" s="254" t="s">
        <v>332</v>
      </c>
      <c r="D25" s="375">
        <v>6052</v>
      </c>
      <c r="E25" s="285">
        <f>IF(SUM(E26:E29)&gt;0,SUM(E26:E29),"")</f>
        <v>600000</v>
      </c>
    </row>
    <row r="26" spans="1:5" ht="12.75">
      <c r="A26" s="176"/>
      <c r="B26" s="178"/>
      <c r="C26" s="199" t="s">
        <v>333</v>
      </c>
      <c r="D26" s="200">
        <v>6052</v>
      </c>
      <c r="E26" s="190"/>
    </row>
    <row r="27" spans="1:5" ht="24">
      <c r="A27" s="176"/>
      <c r="B27" s="178"/>
      <c r="C27" s="173" t="s">
        <v>334</v>
      </c>
      <c r="D27" s="200"/>
      <c r="E27" s="364"/>
    </row>
    <row r="28" spans="1:5" ht="12.75">
      <c r="A28" s="176"/>
      <c r="B28" s="178"/>
      <c r="C28" s="173" t="s">
        <v>335</v>
      </c>
      <c r="D28" s="200">
        <v>6052</v>
      </c>
      <c r="E28" s="387">
        <v>600000</v>
      </c>
    </row>
    <row r="29" spans="1:5" ht="12.75">
      <c r="A29" s="201"/>
      <c r="B29" s="178"/>
      <c r="C29" s="199"/>
      <c r="D29" s="200"/>
      <c r="E29" s="202"/>
    </row>
    <row r="30" spans="1:5" ht="24">
      <c r="A30" s="176"/>
      <c r="B30" s="178"/>
      <c r="C30" s="173" t="s">
        <v>336</v>
      </c>
      <c r="D30" s="185">
        <v>6052</v>
      </c>
      <c r="E30" s="387">
        <v>1257000</v>
      </c>
    </row>
    <row r="31" spans="1:5" ht="12.75">
      <c r="A31" s="176"/>
      <c r="B31" s="178"/>
      <c r="C31" s="173"/>
      <c r="D31" s="200"/>
      <c r="E31" s="202"/>
    </row>
    <row r="32" spans="1:5" ht="12.75">
      <c r="A32" s="176"/>
      <c r="B32" s="178"/>
      <c r="C32" s="173"/>
      <c r="D32" s="185"/>
      <c r="E32" s="186"/>
    </row>
    <row r="33" spans="1:5" ht="18" customHeight="1">
      <c r="A33" s="195"/>
      <c r="B33" s="196">
        <v>60015</v>
      </c>
      <c r="C33" s="197" t="s">
        <v>337</v>
      </c>
      <c r="D33" s="198"/>
      <c r="E33" s="177">
        <f>IF(SUM(E34,E40:E41)&gt;0,SUM(E34,E40:E41),"")</f>
        <v>1654000</v>
      </c>
    </row>
    <row r="34" spans="1:5" s="105" customFormat="1" ht="18" customHeight="1">
      <c r="A34" s="176"/>
      <c r="B34" s="178"/>
      <c r="C34" s="254" t="s">
        <v>338</v>
      </c>
      <c r="D34" s="384">
        <v>4300</v>
      </c>
      <c r="E34" s="285">
        <f>IF(SUM(E35:E39)&gt;0,SUM(E35:E39),"")</f>
        <v>1600000</v>
      </c>
    </row>
    <row r="35" spans="1:5" ht="12.75">
      <c r="A35" s="176"/>
      <c r="B35" s="178"/>
      <c r="C35" s="188" t="s">
        <v>339</v>
      </c>
      <c r="D35" s="200"/>
      <c r="E35" s="190">
        <v>1000000</v>
      </c>
    </row>
    <row r="36" spans="1:5" ht="12.75">
      <c r="A36" s="176"/>
      <c r="B36" s="178"/>
      <c r="C36" s="199" t="s">
        <v>340</v>
      </c>
      <c r="D36" s="200"/>
      <c r="E36" s="190">
        <v>450000</v>
      </c>
    </row>
    <row r="37" spans="1:5" ht="12.75">
      <c r="A37" s="176"/>
      <c r="B37" s="178"/>
      <c r="C37" s="199" t="s">
        <v>341</v>
      </c>
      <c r="D37" s="200"/>
      <c r="E37" s="190">
        <v>100000</v>
      </c>
    </row>
    <row r="38" spans="1:5" ht="12.75">
      <c r="A38" s="176"/>
      <c r="B38" s="178"/>
      <c r="C38" s="199" t="s">
        <v>342</v>
      </c>
      <c r="D38" s="200"/>
      <c r="E38" s="190">
        <v>50000</v>
      </c>
    </row>
    <row r="39" spans="1:5" ht="12.75">
      <c r="A39" s="176"/>
      <c r="B39" s="178"/>
      <c r="C39" s="191"/>
      <c r="D39" s="192"/>
      <c r="E39" s="190"/>
    </row>
    <row r="40" spans="1:5" ht="15.75" customHeight="1">
      <c r="A40" s="176"/>
      <c r="B40" s="178"/>
      <c r="C40" s="173" t="s">
        <v>343</v>
      </c>
      <c r="D40" s="185">
        <v>4260</v>
      </c>
      <c r="E40" s="190">
        <v>54000</v>
      </c>
    </row>
    <row r="41" spans="1:5" ht="12.75">
      <c r="A41" s="204"/>
      <c r="B41" s="203"/>
      <c r="C41" s="173"/>
      <c r="D41" s="185"/>
      <c r="E41" s="186"/>
    </row>
    <row r="42" spans="1:5" ht="17.25" customHeight="1">
      <c r="A42" s="195"/>
      <c r="B42" s="184">
        <v>60016</v>
      </c>
      <c r="C42" s="170" t="s">
        <v>109</v>
      </c>
      <c r="D42" s="171"/>
      <c r="E42" s="172">
        <f>IF(SUM(E43,E48,E81:E84)&gt;0,SUM(E43,E48,E81:E84),"")</f>
        <v>5613000</v>
      </c>
    </row>
    <row r="43" spans="1:5" s="105" customFormat="1" ht="18.75" customHeight="1">
      <c r="A43" s="205"/>
      <c r="B43" s="206"/>
      <c r="C43" s="254" t="s">
        <v>315</v>
      </c>
      <c r="D43" s="375">
        <v>4300</v>
      </c>
      <c r="E43" s="285">
        <f>IF(SUM(E44:E47)&gt;0,SUM(E44:E47),"")</f>
        <v>1000000</v>
      </c>
    </row>
    <row r="44" spans="1:5" ht="12.75">
      <c r="A44" s="176"/>
      <c r="B44" s="178"/>
      <c r="C44" s="207" t="s">
        <v>344</v>
      </c>
      <c r="D44" s="200"/>
      <c r="E44" s="387">
        <v>600000</v>
      </c>
    </row>
    <row r="45" spans="1:5" ht="12.75">
      <c r="A45" s="176"/>
      <c r="B45" s="178"/>
      <c r="C45" s="199" t="s">
        <v>340</v>
      </c>
      <c r="D45" s="200"/>
      <c r="E45" s="202">
        <v>350000</v>
      </c>
    </row>
    <row r="46" spans="1:5" ht="12.75">
      <c r="A46" s="176"/>
      <c r="B46" s="178"/>
      <c r="C46" s="199" t="s">
        <v>341</v>
      </c>
      <c r="D46" s="200"/>
      <c r="E46" s="202">
        <v>50000</v>
      </c>
    </row>
    <row r="47" spans="1:5" ht="12.75">
      <c r="A47" s="176"/>
      <c r="B47" s="178"/>
      <c r="C47" s="191"/>
      <c r="D47" s="192"/>
      <c r="E47" s="193"/>
    </row>
    <row r="48" spans="1:5" s="105" customFormat="1" ht="21" customHeight="1">
      <c r="A48" s="205"/>
      <c r="B48" s="206"/>
      <c r="C48" s="254" t="s">
        <v>345</v>
      </c>
      <c r="D48" s="375">
        <v>6050</v>
      </c>
      <c r="E48" s="285">
        <f>IF(SUM(E49:E80)&gt;0,SUM(E49:E80),"")</f>
        <v>4563000</v>
      </c>
    </row>
    <row r="49" spans="1:7" ht="12.75">
      <c r="A49" s="176"/>
      <c r="B49" s="178"/>
      <c r="C49" s="199" t="s">
        <v>346</v>
      </c>
      <c r="D49" s="200"/>
      <c r="E49" s="387"/>
      <c r="G49" s="263"/>
    </row>
    <row r="50" spans="1:5" ht="12.75">
      <c r="A50" s="176"/>
      <c r="B50" s="178"/>
      <c r="C50" s="199" t="s">
        <v>347</v>
      </c>
      <c r="D50" s="200"/>
      <c r="E50" s="387"/>
    </row>
    <row r="51" spans="1:5" ht="12.75">
      <c r="A51" s="176"/>
      <c r="B51" s="178"/>
      <c r="C51" s="199" t="s">
        <v>348</v>
      </c>
      <c r="D51" s="200"/>
      <c r="E51" s="387"/>
    </row>
    <row r="52" spans="1:5" ht="12.75">
      <c r="A52" s="176"/>
      <c r="B52" s="178"/>
      <c r="C52" s="199" t="s">
        <v>349</v>
      </c>
      <c r="D52" s="200"/>
      <c r="E52" s="387"/>
    </row>
    <row r="53" spans="1:5" ht="12.75">
      <c r="A53" s="176"/>
      <c r="B53" s="178"/>
      <c r="C53" s="199" t="s">
        <v>350</v>
      </c>
      <c r="D53" s="200"/>
      <c r="E53" s="387"/>
    </row>
    <row r="54" spans="1:5" ht="12.75">
      <c r="A54" s="176"/>
      <c r="B54" s="178"/>
      <c r="C54" s="199" t="s">
        <v>351</v>
      </c>
      <c r="D54" s="200"/>
      <c r="E54" s="387"/>
    </row>
    <row r="55" spans="1:5" ht="12.75">
      <c r="A55" s="176"/>
      <c r="B55" s="178"/>
      <c r="C55" s="199" t="s">
        <v>352</v>
      </c>
      <c r="D55" s="200"/>
      <c r="E55" s="387"/>
    </row>
    <row r="56" spans="1:5" ht="12.75">
      <c r="A56" s="176"/>
      <c r="B56" s="178"/>
      <c r="C56" s="199" t="s">
        <v>353</v>
      </c>
      <c r="D56" s="200"/>
      <c r="E56" s="387"/>
    </row>
    <row r="57" spans="1:5" ht="15.75" customHeight="1">
      <c r="A57" s="208"/>
      <c r="B57" s="178" t="s">
        <v>354</v>
      </c>
      <c r="C57" s="199" t="s">
        <v>355</v>
      </c>
      <c r="D57" s="200"/>
      <c r="E57" s="387">
        <v>60000</v>
      </c>
    </row>
    <row r="58" spans="1:5" ht="37.5" customHeight="1">
      <c r="A58" s="208"/>
      <c r="B58" s="178"/>
      <c r="C58" s="191" t="s">
        <v>6</v>
      </c>
      <c r="D58" s="200"/>
      <c r="E58" s="387">
        <v>450000</v>
      </c>
    </row>
    <row r="59" spans="1:5" ht="15" customHeight="1">
      <c r="A59" s="208"/>
      <c r="B59" s="178"/>
      <c r="C59" s="199" t="s">
        <v>356</v>
      </c>
      <c r="D59" s="200"/>
      <c r="E59" s="387">
        <v>400000</v>
      </c>
    </row>
    <row r="60" spans="1:5" ht="14.25" customHeight="1">
      <c r="A60" s="208"/>
      <c r="B60" s="178"/>
      <c r="C60" s="199" t="s">
        <v>357</v>
      </c>
      <c r="D60" s="200"/>
      <c r="E60" s="387">
        <v>50000</v>
      </c>
    </row>
    <row r="61" spans="1:5" ht="15.75" customHeight="1">
      <c r="A61" s="208"/>
      <c r="B61" s="178"/>
      <c r="C61" s="199" t="s">
        <v>358</v>
      </c>
      <c r="D61" s="200"/>
      <c r="E61" s="387">
        <v>155000</v>
      </c>
    </row>
    <row r="62" spans="1:5" ht="15.75" customHeight="1">
      <c r="A62" s="208"/>
      <c r="B62" s="178"/>
      <c r="C62" s="199" t="s">
        <v>359</v>
      </c>
      <c r="D62" s="200"/>
      <c r="E62" s="387">
        <v>150000</v>
      </c>
    </row>
    <row r="63" spans="1:5" ht="15.75" customHeight="1">
      <c r="A63" s="208"/>
      <c r="B63" s="178"/>
      <c r="C63" s="199" t="s">
        <v>360</v>
      </c>
      <c r="D63" s="200"/>
      <c r="E63" s="387">
        <v>120000</v>
      </c>
    </row>
    <row r="64" spans="1:5" ht="15.75" customHeight="1">
      <c r="A64" s="208"/>
      <c r="B64" s="178"/>
      <c r="C64" s="199" t="s">
        <v>361</v>
      </c>
      <c r="D64" s="200"/>
      <c r="E64" s="387">
        <v>200000</v>
      </c>
    </row>
    <row r="65" spans="1:5" ht="15.75" customHeight="1">
      <c r="A65" s="208"/>
      <c r="B65" s="178"/>
      <c r="C65" s="199" t="s">
        <v>362</v>
      </c>
      <c r="D65" s="200"/>
      <c r="E65" s="387">
        <v>100000</v>
      </c>
    </row>
    <row r="66" spans="1:5" ht="15.75" customHeight="1">
      <c r="A66" s="208"/>
      <c r="B66" s="178"/>
      <c r="C66" s="199" t="s">
        <v>363</v>
      </c>
      <c r="D66" s="200"/>
      <c r="E66" s="387"/>
    </row>
    <row r="67" spans="1:5" ht="15.75" customHeight="1">
      <c r="A67" s="208"/>
      <c r="B67" s="178"/>
      <c r="C67" s="199" t="s">
        <v>364</v>
      </c>
      <c r="D67" s="200"/>
      <c r="E67" s="387">
        <v>20000</v>
      </c>
    </row>
    <row r="68" spans="1:5" ht="15.75" customHeight="1">
      <c r="A68" s="208"/>
      <c r="B68" s="178"/>
      <c r="C68" s="199" t="s">
        <v>365</v>
      </c>
      <c r="D68" s="200"/>
      <c r="E68" s="387"/>
    </row>
    <row r="69" spans="1:5" ht="15.75" customHeight="1">
      <c r="A69" s="208"/>
      <c r="B69" s="178"/>
      <c r="C69" s="199" t="s">
        <v>366</v>
      </c>
      <c r="D69" s="200"/>
      <c r="E69" s="387">
        <v>180000</v>
      </c>
    </row>
    <row r="70" spans="1:5" ht="15.75" customHeight="1">
      <c r="A70" s="208"/>
      <c r="B70" s="178"/>
      <c r="C70" s="199" t="s">
        <v>367</v>
      </c>
      <c r="D70" s="200"/>
      <c r="E70" s="387">
        <v>150000</v>
      </c>
    </row>
    <row r="71" spans="1:5" ht="15.75" customHeight="1">
      <c r="A71" s="208"/>
      <c r="B71" s="178"/>
      <c r="C71" s="199" t="s">
        <v>368</v>
      </c>
      <c r="D71" s="200"/>
      <c r="E71" s="387"/>
    </row>
    <row r="72" spans="1:5" ht="15.75" customHeight="1">
      <c r="A72" s="208"/>
      <c r="B72" s="178"/>
      <c r="C72" s="199" t="s">
        <v>369</v>
      </c>
      <c r="D72" s="200"/>
      <c r="E72" s="387">
        <v>700000</v>
      </c>
    </row>
    <row r="73" spans="1:5" ht="15.75" customHeight="1">
      <c r="A73" s="208"/>
      <c r="B73" s="178"/>
      <c r="C73" s="199" t="s">
        <v>370</v>
      </c>
      <c r="D73" s="200"/>
      <c r="E73" s="387"/>
    </row>
    <row r="74" spans="1:5" ht="15.75" customHeight="1">
      <c r="A74" s="208"/>
      <c r="B74" s="178"/>
      <c r="C74" s="199" t="s">
        <v>371</v>
      </c>
      <c r="D74" s="200"/>
      <c r="E74" s="387">
        <v>200000</v>
      </c>
    </row>
    <row r="75" spans="1:5" ht="15.75" customHeight="1">
      <c r="A75" s="208"/>
      <c r="B75" s="178"/>
      <c r="C75" s="199" t="s">
        <v>372</v>
      </c>
      <c r="D75" s="200"/>
      <c r="E75" s="387">
        <v>600000</v>
      </c>
    </row>
    <row r="76" spans="1:5" ht="15.75" customHeight="1">
      <c r="A76" s="208"/>
      <c r="B76" s="178"/>
      <c r="C76" s="199" t="s">
        <v>373</v>
      </c>
      <c r="D76" s="200"/>
      <c r="E76" s="387">
        <v>170000</v>
      </c>
    </row>
    <row r="77" spans="1:5" ht="15.75" customHeight="1">
      <c r="A77" s="208"/>
      <c r="B77" s="178"/>
      <c r="C77" s="199" t="s">
        <v>374</v>
      </c>
      <c r="D77" s="200"/>
      <c r="E77" s="387">
        <v>708000</v>
      </c>
    </row>
    <row r="78" spans="1:5" ht="15.75" customHeight="1">
      <c r="A78" s="208"/>
      <c r="B78" s="178"/>
      <c r="C78" s="199" t="s">
        <v>375</v>
      </c>
      <c r="D78" s="200"/>
      <c r="E78" s="387">
        <v>150000</v>
      </c>
    </row>
    <row r="79" spans="1:5" ht="12.75" customHeight="1">
      <c r="A79" s="208"/>
      <c r="B79" s="178"/>
      <c r="C79" s="209"/>
      <c r="D79" s="200"/>
      <c r="E79" s="388"/>
    </row>
    <row r="80" spans="1:5" ht="12" customHeight="1">
      <c r="A80" s="204"/>
      <c r="B80" s="203"/>
      <c r="C80" s="191"/>
      <c r="D80" s="192"/>
      <c r="E80" s="386"/>
    </row>
    <row r="81" spans="1:5" ht="24">
      <c r="A81" s="176"/>
      <c r="B81" s="203"/>
      <c r="C81" s="194" t="s">
        <v>376</v>
      </c>
      <c r="D81" s="192">
        <v>4430</v>
      </c>
      <c r="E81" s="186">
        <v>50000</v>
      </c>
    </row>
    <row r="82" spans="1:5" ht="12.75">
      <c r="A82" s="176"/>
      <c r="B82" s="178"/>
      <c r="C82" s="194" t="s">
        <v>89</v>
      </c>
      <c r="D82" s="192">
        <v>4580</v>
      </c>
      <c r="E82" s="186"/>
    </row>
    <row r="83" spans="1:5" ht="12.75">
      <c r="A83" s="176"/>
      <c r="B83" s="178"/>
      <c r="C83" s="194" t="s">
        <v>377</v>
      </c>
      <c r="D83" s="192">
        <v>4590</v>
      </c>
      <c r="E83" s="186"/>
    </row>
    <row r="84" spans="1:5" ht="24">
      <c r="A84" s="176"/>
      <c r="B84" s="178"/>
      <c r="C84" s="194" t="s">
        <v>378</v>
      </c>
      <c r="D84" s="192">
        <v>4600</v>
      </c>
      <c r="E84" s="186"/>
    </row>
    <row r="85" spans="1:5" ht="17.25" customHeight="1">
      <c r="A85" s="195"/>
      <c r="B85" s="196">
        <v>60095</v>
      </c>
      <c r="C85" s="197" t="s">
        <v>379</v>
      </c>
      <c r="D85" s="198"/>
      <c r="E85" s="177">
        <f>IF(SUM(E86:E87)&gt;0,SUM(E86:E87),"")</f>
        <v>50008</v>
      </c>
    </row>
    <row r="86" spans="1:5" ht="12.75">
      <c r="A86" s="176"/>
      <c r="B86" s="178"/>
      <c r="C86" s="173" t="s">
        <v>315</v>
      </c>
      <c r="D86" s="185">
        <v>4300</v>
      </c>
      <c r="E86" s="186">
        <v>11400</v>
      </c>
    </row>
    <row r="87" spans="1:5" ht="27" customHeight="1" thickBot="1">
      <c r="A87" s="176"/>
      <c r="B87" s="178"/>
      <c r="C87" s="173" t="s">
        <v>380</v>
      </c>
      <c r="D87" s="185">
        <v>8070</v>
      </c>
      <c r="E87" s="389">
        <v>38608</v>
      </c>
    </row>
    <row r="88" spans="1:5" ht="18.75" customHeight="1" thickBot="1">
      <c r="A88" s="168">
        <v>630</v>
      </c>
      <c r="B88" s="210"/>
      <c r="C88" s="211" t="s">
        <v>381</v>
      </c>
      <c r="D88" s="168"/>
      <c r="E88" s="169">
        <f>IF(SUM(E89)&gt;0,SUM(E89),"")</f>
        <v>144000</v>
      </c>
    </row>
    <row r="89" spans="1:5" ht="18" customHeight="1">
      <c r="A89" s="212"/>
      <c r="B89" s="213">
        <v>63003</v>
      </c>
      <c r="C89" s="170" t="s">
        <v>382</v>
      </c>
      <c r="D89" s="171"/>
      <c r="E89" s="172">
        <f>IF(SUM(E90,E95)&gt;0,SUM(E90,E95),"")</f>
        <v>144000</v>
      </c>
    </row>
    <row r="90" spans="1:5" ht="24">
      <c r="A90" s="176"/>
      <c r="B90" s="214"/>
      <c r="C90" s="254" t="s">
        <v>383</v>
      </c>
      <c r="D90" s="375">
        <v>2630</v>
      </c>
      <c r="E90" s="372">
        <f>IF(SUM(E91:E94)&gt;0,SUM(E91:E94),"")</f>
        <v>44000</v>
      </c>
    </row>
    <row r="91" spans="1:5" s="218" customFormat="1" ht="12.75">
      <c r="A91" s="176"/>
      <c r="B91" s="215"/>
      <c r="C91" s="216" t="s">
        <v>384</v>
      </c>
      <c r="D91" s="200"/>
      <c r="E91" s="217">
        <v>38500</v>
      </c>
    </row>
    <row r="92" spans="1:5" s="218" customFormat="1" ht="12.75">
      <c r="A92" s="176"/>
      <c r="B92" s="215"/>
      <c r="C92" s="219" t="s">
        <v>385</v>
      </c>
      <c r="D92" s="200"/>
      <c r="E92" s="220">
        <v>2500</v>
      </c>
    </row>
    <row r="93" spans="1:5" ht="12.75">
      <c r="A93" s="176"/>
      <c r="B93" s="214"/>
      <c r="C93" s="199" t="s">
        <v>386</v>
      </c>
      <c r="D93" s="200"/>
      <c r="E93" s="202">
        <v>3000</v>
      </c>
    </row>
    <row r="94" spans="1:5" ht="12.75" customHeight="1">
      <c r="A94" s="176"/>
      <c r="B94" s="214"/>
      <c r="C94" s="191"/>
      <c r="D94" s="192"/>
      <c r="E94" s="193"/>
    </row>
    <row r="95" spans="1:5" ht="24.75" thickBot="1">
      <c r="A95" s="221"/>
      <c r="B95" s="222"/>
      <c r="C95" s="223" t="s">
        <v>387</v>
      </c>
      <c r="D95" s="224">
        <v>6050</v>
      </c>
      <c r="E95" s="193">
        <v>100000</v>
      </c>
    </row>
    <row r="96" spans="1:5" ht="23.25" customHeight="1" thickBot="1">
      <c r="A96" s="187">
        <v>700</v>
      </c>
      <c r="B96" s="182"/>
      <c r="C96" s="167" t="s">
        <v>116</v>
      </c>
      <c r="D96" s="168"/>
      <c r="E96" s="169">
        <f>IF(SUM(E97,E101,E109)&gt;0,SUM(E97,E101,E109),"")</f>
        <v>2413592</v>
      </c>
    </row>
    <row r="97" spans="1:5" ht="22.5" customHeight="1">
      <c r="A97" s="195"/>
      <c r="B97" s="184">
        <v>70004</v>
      </c>
      <c r="C97" s="170" t="s">
        <v>388</v>
      </c>
      <c r="D97" s="171"/>
      <c r="E97" s="172">
        <f>IF(SUM(E98:E100)&gt;0,SUM(E98:E100),"")</f>
        <v>1942000</v>
      </c>
    </row>
    <row r="98" spans="1:5" ht="37.5" customHeight="1">
      <c r="A98" s="176"/>
      <c r="B98" s="178"/>
      <c r="C98" s="173" t="s">
        <v>564</v>
      </c>
      <c r="D98" s="185">
        <v>6210</v>
      </c>
      <c r="E98" s="186">
        <v>800000</v>
      </c>
    </row>
    <row r="99" spans="1:5" ht="37.5" customHeight="1">
      <c r="A99" s="176"/>
      <c r="B99" s="178"/>
      <c r="C99" s="173" t="s">
        <v>563</v>
      </c>
      <c r="D99" s="185">
        <v>2650</v>
      </c>
      <c r="E99" s="186">
        <v>1062000</v>
      </c>
    </row>
    <row r="100" spans="1:5" ht="24">
      <c r="A100" s="176"/>
      <c r="B100" s="178"/>
      <c r="C100" s="173" t="s">
        <v>389</v>
      </c>
      <c r="D100" s="185">
        <v>2650</v>
      </c>
      <c r="E100" s="186">
        <v>80000</v>
      </c>
    </row>
    <row r="101" spans="1:5" ht="21" customHeight="1">
      <c r="A101" s="195"/>
      <c r="B101" s="196">
        <v>70005</v>
      </c>
      <c r="C101" s="197" t="s">
        <v>117</v>
      </c>
      <c r="D101" s="198"/>
      <c r="E101" s="177">
        <f>IF(SUM(E102,E106:E108)&gt;0,SUM(E102,E106:E108),"")</f>
        <v>455100</v>
      </c>
    </row>
    <row r="102" spans="1:5" s="105" customFormat="1" ht="12.75">
      <c r="A102" s="205"/>
      <c r="B102" s="206"/>
      <c r="C102" s="254" t="s">
        <v>390</v>
      </c>
      <c r="D102" s="375">
        <v>4300</v>
      </c>
      <c r="E102" s="285">
        <f>IF(SUM(E103:E105)&gt;0,SUM(E103:E105),"")</f>
        <v>440000</v>
      </c>
    </row>
    <row r="103" spans="1:5" ht="12.75">
      <c r="A103" s="176"/>
      <c r="B103" s="178"/>
      <c r="C103" s="188" t="s">
        <v>391</v>
      </c>
      <c r="D103" s="200"/>
      <c r="E103" s="190">
        <v>160000</v>
      </c>
    </row>
    <row r="104" spans="1:5" ht="12.75">
      <c r="A104" s="176"/>
      <c r="B104" s="178"/>
      <c r="C104" s="199" t="s">
        <v>392</v>
      </c>
      <c r="D104" s="200"/>
      <c r="E104" s="202">
        <v>80000</v>
      </c>
    </row>
    <row r="105" spans="1:5" ht="12.75">
      <c r="A105" s="176"/>
      <c r="B105" s="178"/>
      <c r="C105" s="191" t="s">
        <v>393</v>
      </c>
      <c r="D105" s="192"/>
      <c r="E105" s="193">
        <v>200000</v>
      </c>
    </row>
    <row r="106" spans="1:5" ht="13.5" customHeight="1">
      <c r="A106" s="176"/>
      <c r="B106" s="178"/>
      <c r="C106" s="173" t="s">
        <v>312</v>
      </c>
      <c r="D106" s="185">
        <v>4210</v>
      </c>
      <c r="E106" s="186">
        <v>100</v>
      </c>
    </row>
    <row r="107" spans="1:5" ht="14.25" customHeight="1">
      <c r="A107" s="176"/>
      <c r="B107" s="178"/>
      <c r="C107" s="173" t="s">
        <v>394</v>
      </c>
      <c r="D107" s="185">
        <v>4430</v>
      </c>
      <c r="E107" s="186">
        <v>2000</v>
      </c>
    </row>
    <row r="108" spans="1:5" ht="24">
      <c r="A108" s="176"/>
      <c r="B108" s="178"/>
      <c r="C108" s="173" t="s">
        <v>395</v>
      </c>
      <c r="D108" s="185">
        <v>4510</v>
      </c>
      <c r="E108" s="186">
        <v>13000</v>
      </c>
    </row>
    <row r="109" spans="1:5" ht="21.75" customHeight="1">
      <c r="A109" s="195"/>
      <c r="B109" s="196">
        <v>70095</v>
      </c>
      <c r="C109" s="197" t="s">
        <v>94</v>
      </c>
      <c r="D109" s="198"/>
      <c r="E109" s="177">
        <f>IF(SUM(E110,E111,E115:E116)&gt;0,SUM(E110,E111,E115:E116),"")</f>
        <v>16492</v>
      </c>
    </row>
    <row r="110" spans="1:5" ht="12.75">
      <c r="A110" s="176"/>
      <c r="B110" s="178"/>
      <c r="C110" s="173" t="s">
        <v>396</v>
      </c>
      <c r="D110" s="185">
        <v>4300</v>
      </c>
      <c r="E110" s="186"/>
    </row>
    <row r="111" spans="1:5" s="105" customFormat="1" ht="12.75">
      <c r="A111" s="205"/>
      <c r="B111" s="206"/>
      <c r="C111" s="254" t="s">
        <v>345</v>
      </c>
      <c r="D111" s="375">
        <v>6050</v>
      </c>
      <c r="E111" s="285">
        <f>IF(SUM(E112:E114)&gt;0,SUM(E112:E114),"")</f>
      </c>
    </row>
    <row r="112" spans="1:5" ht="11.25" customHeight="1">
      <c r="A112" s="176"/>
      <c r="B112" s="178"/>
      <c r="C112" s="188"/>
      <c r="D112" s="200"/>
      <c r="E112" s="186"/>
    </row>
    <row r="113" spans="1:5" ht="24">
      <c r="A113" s="176"/>
      <c r="B113" s="178"/>
      <c r="C113" s="199" t="s">
        <v>397</v>
      </c>
      <c r="D113" s="200"/>
      <c r="E113" s="186"/>
    </row>
    <row r="114" spans="1:5" ht="24">
      <c r="A114" s="176"/>
      <c r="B114" s="178"/>
      <c r="C114" s="191" t="s">
        <v>398</v>
      </c>
      <c r="D114" s="192"/>
      <c r="E114" s="186"/>
    </row>
    <row r="115" spans="1:5" ht="27" customHeight="1">
      <c r="A115" s="176"/>
      <c r="B115" s="178"/>
      <c r="C115" s="173" t="s">
        <v>380</v>
      </c>
      <c r="D115" s="185">
        <v>8070</v>
      </c>
      <c r="E115" s="186">
        <v>16492</v>
      </c>
    </row>
    <row r="116" spans="1:5" ht="13.5" customHeight="1" thickBot="1">
      <c r="A116" s="176"/>
      <c r="B116" s="178"/>
      <c r="C116" s="173"/>
      <c r="D116" s="185"/>
      <c r="E116" s="186"/>
    </row>
    <row r="117" spans="1:5" ht="21.75" customHeight="1" thickBot="1">
      <c r="A117" s="187">
        <v>710</v>
      </c>
      <c r="B117" s="182"/>
      <c r="C117" s="167" t="s">
        <v>135</v>
      </c>
      <c r="D117" s="168"/>
      <c r="E117" s="169">
        <f>IF(SUM(E118,E123,E126,E130)&gt;0,SUM(E118,E123,E126,E130),"")</f>
        <v>608000</v>
      </c>
    </row>
    <row r="118" spans="1:5" ht="17.25" customHeight="1">
      <c r="A118" s="195"/>
      <c r="B118" s="184">
        <v>71004</v>
      </c>
      <c r="C118" s="170" t="s">
        <v>399</v>
      </c>
      <c r="D118" s="171"/>
      <c r="E118" s="172">
        <f>IF(SUM(E119:E122)&gt;0,SUM(E119:E122),"")</f>
        <v>255000</v>
      </c>
    </row>
    <row r="119" spans="1:5" ht="12.75">
      <c r="A119" s="176"/>
      <c r="B119" s="178"/>
      <c r="C119" s="173" t="s">
        <v>315</v>
      </c>
      <c r="D119" s="185">
        <v>4300</v>
      </c>
      <c r="E119" s="186">
        <v>225000</v>
      </c>
    </row>
    <row r="120" spans="1:5" ht="24">
      <c r="A120" s="176"/>
      <c r="B120" s="178"/>
      <c r="C120" s="173" t="s">
        <v>400</v>
      </c>
      <c r="D120" s="185">
        <v>3030</v>
      </c>
      <c r="E120" s="186">
        <v>25000</v>
      </c>
    </row>
    <row r="121" spans="1:5" ht="12.75">
      <c r="A121" s="176"/>
      <c r="B121" s="178"/>
      <c r="C121" s="173" t="s">
        <v>311</v>
      </c>
      <c r="D121" s="185">
        <v>4110</v>
      </c>
      <c r="E121" s="186">
        <v>4500</v>
      </c>
    </row>
    <row r="122" spans="1:5" ht="12.75">
      <c r="A122" s="176"/>
      <c r="B122" s="178"/>
      <c r="C122" s="173" t="s">
        <v>401</v>
      </c>
      <c r="D122" s="185">
        <v>4120</v>
      </c>
      <c r="E122" s="186">
        <v>500</v>
      </c>
    </row>
    <row r="123" spans="1:5" ht="18" customHeight="1">
      <c r="A123" s="195"/>
      <c r="B123" s="184">
        <v>71013</v>
      </c>
      <c r="C123" s="170" t="s">
        <v>136</v>
      </c>
      <c r="D123" s="171"/>
      <c r="E123" s="172">
        <f>IF(SUM(E124:E125)&gt;0,SUM(E124:E125),"")</f>
        <v>40000</v>
      </c>
    </row>
    <row r="124" spans="1:5" ht="12.75">
      <c r="A124" s="176"/>
      <c r="B124" s="178"/>
      <c r="C124" s="173" t="s">
        <v>315</v>
      </c>
      <c r="D124" s="185">
        <v>4300</v>
      </c>
      <c r="E124" s="186">
        <v>40000</v>
      </c>
    </row>
    <row r="125" spans="1:5" ht="12.75">
      <c r="A125" s="176"/>
      <c r="B125" s="203"/>
      <c r="C125" s="173"/>
      <c r="D125" s="185"/>
      <c r="E125" s="186"/>
    </row>
    <row r="126" spans="1:5" ht="18" customHeight="1">
      <c r="A126" s="195"/>
      <c r="B126" s="196">
        <v>71014</v>
      </c>
      <c r="C126" s="197" t="s">
        <v>138</v>
      </c>
      <c r="D126" s="198"/>
      <c r="E126" s="177">
        <f>IF(SUM(E127:E129)&gt;0,SUM(E127:E129),"")</f>
        <v>200000</v>
      </c>
    </row>
    <row r="127" spans="1:5" ht="12.75">
      <c r="A127" s="176"/>
      <c r="B127" s="178"/>
      <c r="C127" s="173" t="s">
        <v>402</v>
      </c>
      <c r="D127" s="185">
        <v>4300</v>
      </c>
      <c r="E127" s="186">
        <v>10000</v>
      </c>
    </row>
    <row r="128" spans="1:5" ht="12.75">
      <c r="A128" s="176"/>
      <c r="B128" s="178"/>
      <c r="C128" s="173" t="s">
        <v>403</v>
      </c>
      <c r="D128" s="185">
        <v>4300</v>
      </c>
      <c r="E128" s="186">
        <v>190000</v>
      </c>
    </row>
    <row r="129" spans="1:5" ht="12.75">
      <c r="A129" s="176"/>
      <c r="B129" s="203"/>
      <c r="C129" s="173"/>
      <c r="D129" s="185"/>
      <c r="E129" s="186"/>
    </row>
    <row r="130" spans="1:5" ht="18" customHeight="1">
      <c r="A130" s="195"/>
      <c r="B130" s="196">
        <v>71015</v>
      </c>
      <c r="C130" s="197" t="s">
        <v>144</v>
      </c>
      <c r="D130" s="198"/>
      <c r="E130" s="177">
        <f>IF(SUM(E131:E141)&gt;0,SUM(E131:E141),"")</f>
        <v>113000</v>
      </c>
    </row>
    <row r="131" spans="1:5" ht="12.75">
      <c r="A131" s="176"/>
      <c r="B131" s="178"/>
      <c r="C131" s="173" t="s">
        <v>309</v>
      </c>
      <c r="D131" s="185">
        <v>4010</v>
      </c>
      <c r="E131" s="186">
        <v>36000</v>
      </c>
    </row>
    <row r="132" spans="1:5" ht="12.75">
      <c r="A132" s="176"/>
      <c r="B132" s="178"/>
      <c r="C132" s="173" t="s">
        <v>404</v>
      </c>
      <c r="D132" s="185">
        <v>4020</v>
      </c>
      <c r="E132" s="186">
        <v>26400</v>
      </c>
    </row>
    <row r="133" spans="1:5" ht="12.75">
      <c r="A133" s="176"/>
      <c r="B133" s="178"/>
      <c r="C133" s="173" t="s">
        <v>405</v>
      </c>
      <c r="D133" s="185">
        <v>4040</v>
      </c>
      <c r="E133" s="186">
        <v>4700</v>
      </c>
    </row>
    <row r="134" spans="1:5" ht="12.75">
      <c r="A134" s="176"/>
      <c r="B134" s="178"/>
      <c r="C134" s="173" t="s">
        <v>311</v>
      </c>
      <c r="D134" s="185">
        <v>4110</v>
      </c>
      <c r="E134" s="186">
        <v>12205</v>
      </c>
    </row>
    <row r="135" spans="1:5" ht="12.75">
      <c r="A135" s="176"/>
      <c r="B135" s="178"/>
      <c r="C135" s="173" t="s">
        <v>401</v>
      </c>
      <c r="D135" s="185">
        <v>4120</v>
      </c>
      <c r="E135" s="186">
        <v>1643</v>
      </c>
    </row>
    <row r="136" spans="1:5" ht="12.75">
      <c r="A136" s="176"/>
      <c r="B136" s="178"/>
      <c r="C136" s="173" t="s">
        <v>312</v>
      </c>
      <c r="D136" s="185">
        <v>4210</v>
      </c>
      <c r="E136" s="186">
        <v>152</v>
      </c>
    </row>
    <row r="137" spans="1:5" ht="12.75">
      <c r="A137" s="176"/>
      <c r="B137" s="178"/>
      <c r="C137" s="173" t="s">
        <v>315</v>
      </c>
      <c r="D137" s="185">
        <v>4300</v>
      </c>
      <c r="E137" s="186">
        <v>200</v>
      </c>
    </row>
    <row r="138" spans="1:5" ht="12.75">
      <c r="A138" s="176"/>
      <c r="B138" s="178"/>
      <c r="C138" s="173" t="s">
        <v>316</v>
      </c>
      <c r="D138" s="185">
        <v>4410</v>
      </c>
      <c r="E138" s="186">
        <v>300</v>
      </c>
    </row>
    <row r="139" spans="1:5" ht="12.75">
      <c r="A139" s="176"/>
      <c r="B139" s="178"/>
      <c r="C139" s="173" t="s">
        <v>317</v>
      </c>
      <c r="D139" s="185">
        <v>4440</v>
      </c>
      <c r="E139" s="186">
        <v>1400</v>
      </c>
    </row>
    <row r="140" spans="1:5" ht="12.75">
      <c r="A140" s="176"/>
      <c r="B140" s="178"/>
      <c r="C140" s="173" t="s">
        <v>406</v>
      </c>
      <c r="D140" s="185">
        <v>4430</v>
      </c>
      <c r="E140" s="186"/>
    </row>
    <row r="141" spans="1:5" ht="13.5" thickBot="1">
      <c r="A141" s="176"/>
      <c r="B141" s="178"/>
      <c r="C141" s="173" t="s">
        <v>407</v>
      </c>
      <c r="D141" s="185">
        <v>6060</v>
      </c>
      <c r="E141" s="186">
        <v>30000</v>
      </c>
    </row>
    <row r="142" spans="1:5" ht="21" customHeight="1" thickBot="1">
      <c r="A142" s="187">
        <v>750</v>
      </c>
      <c r="B142" s="182"/>
      <c r="C142" s="167" t="s">
        <v>147</v>
      </c>
      <c r="D142" s="168"/>
      <c r="E142" s="169">
        <f>IF(SUM(E143,E155,E166,E172,E191,E198)&gt;0,SUM(E143,E155,E166,E172,E191,E198),"")</f>
        <v>10832703</v>
      </c>
    </row>
    <row r="143" spans="1:5" s="60" customFormat="1" ht="18" customHeight="1">
      <c r="A143" s="183"/>
      <c r="B143" s="184">
        <v>75011</v>
      </c>
      <c r="C143" s="170" t="s">
        <v>148</v>
      </c>
      <c r="D143" s="171"/>
      <c r="E143" s="172">
        <f>IF(SUM(E144:E154)&gt;0,SUM(E144:E154),"")</f>
        <v>746519</v>
      </c>
    </row>
    <row r="144" spans="1:5" ht="12.75">
      <c r="A144" s="176"/>
      <c r="B144" s="178"/>
      <c r="C144" s="173" t="s">
        <v>408</v>
      </c>
      <c r="D144" s="185">
        <v>3020</v>
      </c>
      <c r="E144" s="186">
        <v>5100</v>
      </c>
    </row>
    <row r="145" spans="1:5" ht="12.75">
      <c r="A145" s="176"/>
      <c r="B145" s="178"/>
      <c r="C145" s="173" t="s">
        <v>309</v>
      </c>
      <c r="D145" s="185">
        <v>4010</v>
      </c>
      <c r="E145" s="186">
        <v>535594</v>
      </c>
    </row>
    <row r="146" spans="1:5" ht="12.75">
      <c r="A146" s="176"/>
      <c r="B146" s="178"/>
      <c r="C146" s="173" t="s">
        <v>405</v>
      </c>
      <c r="D146" s="185">
        <v>4040</v>
      </c>
      <c r="E146" s="186">
        <v>43154</v>
      </c>
    </row>
    <row r="147" spans="1:5" ht="12.75">
      <c r="A147" s="176"/>
      <c r="B147" s="178"/>
      <c r="C147" s="173" t="s">
        <v>311</v>
      </c>
      <c r="D147" s="185">
        <v>4110</v>
      </c>
      <c r="E147" s="186">
        <v>99718</v>
      </c>
    </row>
    <row r="148" spans="1:5" ht="12.75">
      <c r="A148" s="176"/>
      <c r="B148" s="178"/>
      <c r="C148" s="173" t="s">
        <v>401</v>
      </c>
      <c r="D148" s="185">
        <v>4120</v>
      </c>
      <c r="E148" s="186">
        <v>14179</v>
      </c>
    </row>
    <row r="149" spans="1:5" ht="12.75">
      <c r="A149" s="176"/>
      <c r="B149" s="178"/>
      <c r="C149" s="173" t="s">
        <v>409</v>
      </c>
      <c r="D149" s="185">
        <v>4210</v>
      </c>
      <c r="E149" s="186">
        <v>18250</v>
      </c>
    </row>
    <row r="150" spans="1:5" ht="12.75">
      <c r="A150" s="176"/>
      <c r="B150" s="178"/>
      <c r="C150" s="173" t="s">
        <v>315</v>
      </c>
      <c r="D150" s="185">
        <v>4300</v>
      </c>
      <c r="E150" s="186">
        <v>15100</v>
      </c>
    </row>
    <row r="151" spans="1:5" ht="12.75">
      <c r="A151" s="176"/>
      <c r="B151" s="178"/>
      <c r="C151" s="173" t="s">
        <v>316</v>
      </c>
      <c r="D151" s="185">
        <v>4410</v>
      </c>
      <c r="E151" s="186">
        <v>1500</v>
      </c>
    </row>
    <row r="152" spans="1:5" ht="12.75">
      <c r="A152" s="176"/>
      <c r="B152" s="178"/>
      <c r="C152" s="173" t="s">
        <v>317</v>
      </c>
      <c r="D152" s="185">
        <v>4440</v>
      </c>
      <c r="E152" s="186">
        <v>10824</v>
      </c>
    </row>
    <row r="153" spans="1:5" ht="12.75">
      <c r="A153" s="176"/>
      <c r="B153" s="178"/>
      <c r="C153" s="173" t="s">
        <v>410</v>
      </c>
      <c r="D153" s="185">
        <v>4530</v>
      </c>
      <c r="E153" s="186">
        <v>3100</v>
      </c>
    </row>
    <row r="154" spans="1:5" ht="12.75">
      <c r="A154" s="176"/>
      <c r="B154" s="225"/>
      <c r="C154" s="173"/>
      <c r="D154" s="185"/>
      <c r="E154" s="186"/>
    </row>
    <row r="155" spans="1:5" s="60" customFormat="1" ht="18" customHeight="1">
      <c r="A155" s="183"/>
      <c r="B155" s="184">
        <v>75020</v>
      </c>
      <c r="C155" s="170" t="s">
        <v>151</v>
      </c>
      <c r="D155" s="171"/>
      <c r="E155" s="172">
        <f>IF(SUM(E156:E165)&gt;0,SUM(E156:E165),"")</f>
        <v>1491327</v>
      </c>
    </row>
    <row r="156" spans="1:5" ht="12.75">
      <c r="A156" s="176"/>
      <c r="B156" s="178"/>
      <c r="C156" s="173" t="s">
        <v>309</v>
      </c>
      <c r="D156" s="185">
        <v>4010</v>
      </c>
      <c r="E156" s="186">
        <v>747427</v>
      </c>
    </row>
    <row r="157" spans="1:5" ht="12.75">
      <c r="A157" s="176"/>
      <c r="B157" s="178"/>
      <c r="C157" s="173" t="s">
        <v>405</v>
      </c>
      <c r="D157" s="185">
        <v>4040</v>
      </c>
      <c r="E157" s="186">
        <v>58440</v>
      </c>
    </row>
    <row r="158" spans="1:5" ht="12.75">
      <c r="A158" s="176"/>
      <c r="B158" s="178"/>
      <c r="C158" s="173" t="s">
        <v>311</v>
      </c>
      <c r="D158" s="185">
        <v>4110</v>
      </c>
      <c r="E158" s="186">
        <v>138851</v>
      </c>
    </row>
    <row r="159" spans="1:5" ht="12.75">
      <c r="A159" s="176"/>
      <c r="B159" s="178"/>
      <c r="C159" s="173" t="s">
        <v>401</v>
      </c>
      <c r="D159" s="185">
        <v>4120</v>
      </c>
      <c r="E159" s="186">
        <v>19744</v>
      </c>
    </row>
    <row r="160" spans="1:5" ht="12.75">
      <c r="A160" s="176"/>
      <c r="B160" s="178"/>
      <c r="C160" s="173" t="s">
        <v>409</v>
      </c>
      <c r="D160" s="185">
        <v>4210</v>
      </c>
      <c r="E160" s="186">
        <v>35500</v>
      </c>
    </row>
    <row r="161" spans="1:5" ht="12.75">
      <c r="A161" s="176"/>
      <c r="B161" s="178"/>
      <c r="C161" s="173" t="s">
        <v>315</v>
      </c>
      <c r="D161" s="185">
        <v>4300</v>
      </c>
      <c r="E161" s="186">
        <v>470250</v>
      </c>
    </row>
    <row r="162" spans="1:5" ht="12.75">
      <c r="A162" s="176"/>
      <c r="B162" s="178"/>
      <c r="C162" s="173" t="s">
        <v>411</v>
      </c>
      <c r="D162" s="185">
        <v>4410</v>
      </c>
      <c r="E162" s="186">
        <v>2850</v>
      </c>
    </row>
    <row r="163" spans="1:5" ht="12.75">
      <c r="A163" s="176"/>
      <c r="B163" s="178"/>
      <c r="C163" s="173" t="s">
        <v>317</v>
      </c>
      <c r="D163" s="185">
        <v>4440</v>
      </c>
      <c r="E163" s="186">
        <v>18265</v>
      </c>
    </row>
    <row r="164" spans="1:5" ht="12.75">
      <c r="A164" s="176"/>
      <c r="B164" s="178"/>
      <c r="C164" s="173" t="s">
        <v>412</v>
      </c>
      <c r="D164" s="185">
        <v>4420</v>
      </c>
      <c r="E164" s="186"/>
    </row>
    <row r="165" spans="1:5" ht="12.75">
      <c r="A165" s="176"/>
      <c r="B165" s="203"/>
      <c r="C165" s="173"/>
      <c r="D165" s="185"/>
      <c r="E165" s="186"/>
    </row>
    <row r="166" spans="1:5" s="60" customFormat="1" ht="18" customHeight="1">
      <c r="A166" s="183"/>
      <c r="B166" s="196">
        <v>75022</v>
      </c>
      <c r="C166" s="197" t="s">
        <v>413</v>
      </c>
      <c r="D166" s="198"/>
      <c r="E166" s="177">
        <f>IF(SUM(E167:E171)&gt;0,SUM(E167:E171),"")</f>
        <v>317158</v>
      </c>
    </row>
    <row r="167" spans="1:5" ht="12.75">
      <c r="A167" s="176"/>
      <c r="B167" s="178"/>
      <c r="C167" s="173" t="s">
        <v>414</v>
      </c>
      <c r="D167" s="185">
        <v>3030</v>
      </c>
      <c r="E167" s="186">
        <v>303050</v>
      </c>
    </row>
    <row r="168" spans="1:5" ht="12.75">
      <c r="A168" s="176"/>
      <c r="B168" s="178"/>
      <c r="C168" s="173" t="s">
        <v>409</v>
      </c>
      <c r="D168" s="185">
        <v>4210</v>
      </c>
      <c r="E168" s="186">
        <v>3135</v>
      </c>
    </row>
    <row r="169" spans="1:5" ht="12.75">
      <c r="A169" s="176"/>
      <c r="B169" s="178"/>
      <c r="C169" s="173" t="s">
        <v>315</v>
      </c>
      <c r="D169" s="185">
        <v>4300</v>
      </c>
      <c r="E169" s="186">
        <v>7838</v>
      </c>
    </row>
    <row r="170" spans="1:5" ht="12.75">
      <c r="A170" s="176"/>
      <c r="B170" s="178"/>
      <c r="C170" s="173" t="s">
        <v>411</v>
      </c>
      <c r="D170" s="185">
        <v>4410</v>
      </c>
      <c r="E170" s="186">
        <v>3135</v>
      </c>
    </row>
    <row r="171" spans="1:5" ht="12.75">
      <c r="A171" s="176"/>
      <c r="B171" s="203"/>
      <c r="C171" s="173"/>
      <c r="D171" s="185"/>
      <c r="E171" s="186"/>
    </row>
    <row r="172" spans="1:5" s="60" customFormat="1" ht="18" customHeight="1">
      <c r="A172" s="183"/>
      <c r="B172" s="196">
        <v>75023</v>
      </c>
      <c r="C172" s="197" t="s">
        <v>154</v>
      </c>
      <c r="D172" s="198"/>
      <c r="E172" s="177">
        <f>IF(SUM(E173:E189)&gt;0,SUM(E173:E189),"")</f>
        <v>7997264</v>
      </c>
    </row>
    <row r="173" spans="1:5" ht="12.75">
      <c r="A173" s="176"/>
      <c r="B173" s="178"/>
      <c r="C173" s="173" t="s">
        <v>408</v>
      </c>
      <c r="D173" s="185">
        <v>3020</v>
      </c>
      <c r="E173" s="186">
        <v>3000</v>
      </c>
    </row>
    <row r="174" spans="1:5" ht="12.75">
      <c r="A174" s="176"/>
      <c r="B174" s="178"/>
      <c r="C174" s="173" t="s">
        <v>309</v>
      </c>
      <c r="D174" s="185">
        <v>4010</v>
      </c>
      <c r="E174" s="186">
        <v>4459765</v>
      </c>
    </row>
    <row r="175" spans="1:5" ht="12.75">
      <c r="A175" s="176"/>
      <c r="B175" s="178"/>
      <c r="C175" s="173" t="s">
        <v>405</v>
      </c>
      <c r="D175" s="185">
        <v>4040</v>
      </c>
      <c r="E175" s="186">
        <v>335750</v>
      </c>
    </row>
    <row r="176" spans="1:5" ht="12.75">
      <c r="A176" s="176"/>
      <c r="B176" s="178"/>
      <c r="C176" s="173" t="s">
        <v>311</v>
      </c>
      <c r="D176" s="185">
        <v>4110</v>
      </c>
      <c r="E176" s="186">
        <v>857438</v>
      </c>
    </row>
    <row r="177" spans="1:5" ht="12.75">
      <c r="A177" s="176"/>
      <c r="B177" s="178"/>
      <c r="C177" s="173" t="s">
        <v>401</v>
      </c>
      <c r="D177" s="185">
        <v>4120</v>
      </c>
      <c r="E177" s="186">
        <v>117490</v>
      </c>
    </row>
    <row r="178" spans="1:5" ht="12.75">
      <c r="A178" s="176"/>
      <c r="B178" s="178"/>
      <c r="C178" s="173" t="s">
        <v>312</v>
      </c>
      <c r="D178" s="185">
        <v>4210</v>
      </c>
      <c r="E178" s="186">
        <v>167411</v>
      </c>
    </row>
    <row r="179" spans="1:5" ht="12.75">
      <c r="A179" s="176"/>
      <c r="B179" s="178"/>
      <c r="C179" s="173" t="s">
        <v>313</v>
      </c>
      <c r="D179" s="185">
        <v>4260</v>
      </c>
      <c r="E179" s="186">
        <v>125500</v>
      </c>
    </row>
    <row r="180" spans="1:5" ht="24">
      <c r="A180" s="176"/>
      <c r="B180" s="178"/>
      <c r="C180" s="173" t="s">
        <v>415</v>
      </c>
      <c r="D180" s="185">
        <v>4290</v>
      </c>
      <c r="E180" s="186">
        <v>0</v>
      </c>
    </row>
    <row r="181" spans="1:5" ht="12.75">
      <c r="A181" s="176"/>
      <c r="B181" s="178"/>
      <c r="C181" s="173" t="s">
        <v>315</v>
      </c>
      <c r="D181" s="185">
        <v>4300</v>
      </c>
      <c r="E181" s="186">
        <v>550000</v>
      </c>
    </row>
    <row r="182" spans="1:5" ht="12.75">
      <c r="A182" s="176"/>
      <c r="B182" s="178"/>
      <c r="C182" s="173" t="s">
        <v>411</v>
      </c>
      <c r="D182" s="185">
        <v>4410</v>
      </c>
      <c r="E182" s="186">
        <v>33250</v>
      </c>
    </row>
    <row r="183" spans="1:5" ht="12.75">
      <c r="A183" s="176"/>
      <c r="B183" s="178"/>
      <c r="C183" s="173" t="s">
        <v>406</v>
      </c>
      <c r="D183" s="185">
        <v>4430</v>
      </c>
      <c r="E183" s="186">
        <v>18500</v>
      </c>
    </row>
    <row r="184" spans="1:5" ht="12.75">
      <c r="A184" s="176"/>
      <c r="B184" s="178"/>
      <c r="C184" s="173" t="s">
        <v>317</v>
      </c>
      <c r="D184" s="185">
        <v>4440</v>
      </c>
      <c r="E184" s="186">
        <v>96060</v>
      </c>
    </row>
    <row r="185" spans="1:5" ht="12.75">
      <c r="A185" s="176"/>
      <c r="B185" s="178"/>
      <c r="C185" s="173" t="s">
        <v>410</v>
      </c>
      <c r="D185" s="185">
        <v>4530</v>
      </c>
      <c r="E185" s="186">
        <v>3100</v>
      </c>
    </row>
    <row r="186" spans="1:5" ht="24">
      <c r="A186" s="176"/>
      <c r="B186" s="178"/>
      <c r="C186" s="173" t="s">
        <v>7</v>
      </c>
      <c r="D186" s="185">
        <v>6060</v>
      </c>
      <c r="E186" s="186">
        <v>210000</v>
      </c>
    </row>
    <row r="187" spans="1:5" ht="24" customHeight="1">
      <c r="A187" s="176"/>
      <c r="B187" s="178"/>
      <c r="C187" s="173" t="s">
        <v>416</v>
      </c>
      <c r="D187" s="185">
        <v>6050</v>
      </c>
      <c r="E187" s="186">
        <v>1000000</v>
      </c>
    </row>
    <row r="188" spans="1:5" ht="12.75">
      <c r="A188" s="176"/>
      <c r="B188" s="178"/>
      <c r="C188" s="173" t="s">
        <v>417</v>
      </c>
      <c r="D188" s="185">
        <v>4610</v>
      </c>
      <c r="E188" s="186"/>
    </row>
    <row r="189" spans="1:5" ht="12.75">
      <c r="A189" s="176"/>
      <c r="B189" s="178"/>
      <c r="C189" s="226" t="s">
        <v>314</v>
      </c>
      <c r="D189" s="189">
        <v>4270</v>
      </c>
      <c r="E189" s="227">
        <v>20000</v>
      </c>
    </row>
    <row r="190" spans="1:5" ht="12.75">
      <c r="A190" s="228"/>
      <c r="B190" s="229"/>
      <c r="C190" s="173"/>
      <c r="D190" s="185"/>
      <c r="E190" s="186"/>
    </row>
    <row r="191" spans="1:5" s="60" customFormat="1" ht="18" customHeight="1">
      <c r="A191" s="183"/>
      <c r="B191" s="184">
        <v>75045</v>
      </c>
      <c r="C191" s="170" t="s">
        <v>155</v>
      </c>
      <c r="D191" s="171"/>
      <c r="E191" s="172">
        <f>IF(SUM(E192:E197)&gt;0,SUM(E192:E197),"")</f>
        <v>23000</v>
      </c>
    </row>
    <row r="192" spans="1:5" ht="12.75">
      <c r="A192" s="176"/>
      <c r="B192" s="178"/>
      <c r="C192" s="173" t="s">
        <v>414</v>
      </c>
      <c r="D192" s="185">
        <v>3030</v>
      </c>
      <c r="E192" s="186">
        <v>10700</v>
      </c>
    </row>
    <row r="193" spans="1:5" ht="12.75">
      <c r="A193" s="176"/>
      <c r="B193" s="178"/>
      <c r="C193" s="173" t="s">
        <v>312</v>
      </c>
      <c r="D193" s="185">
        <v>4210</v>
      </c>
      <c r="E193" s="186">
        <v>2700</v>
      </c>
    </row>
    <row r="194" spans="1:5" ht="12.75">
      <c r="A194" s="176"/>
      <c r="B194" s="178"/>
      <c r="C194" s="173" t="s">
        <v>315</v>
      </c>
      <c r="D194" s="185">
        <v>4300</v>
      </c>
      <c r="E194" s="186">
        <v>9000</v>
      </c>
    </row>
    <row r="195" spans="1:5" ht="12.75">
      <c r="A195" s="176"/>
      <c r="B195" s="178"/>
      <c r="C195" s="173" t="s">
        <v>311</v>
      </c>
      <c r="D195" s="185">
        <v>4110</v>
      </c>
      <c r="E195" s="186">
        <v>500</v>
      </c>
    </row>
    <row r="196" spans="1:5" ht="12.75">
      <c r="A196" s="176"/>
      <c r="B196" s="178"/>
      <c r="C196" s="173" t="s">
        <v>401</v>
      </c>
      <c r="D196" s="185">
        <v>4120</v>
      </c>
      <c r="E196" s="186">
        <v>100</v>
      </c>
    </row>
    <row r="197" spans="1:5" ht="12.75">
      <c r="A197" s="176"/>
      <c r="B197" s="178"/>
      <c r="C197" s="173"/>
      <c r="D197" s="185"/>
      <c r="E197" s="186"/>
    </row>
    <row r="198" spans="1:5" s="60" customFormat="1" ht="18" customHeight="1">
      <c r="A198" s="183"/>
      <c r="B198" s="196">
        <v>75095</v>
      </c>
      <c r="C198" s="197" t="s">
        <v>94</v>
      </c>
      <c r="D198" s="198"/>
      <c r="E198" s="177">
        <f>IF(SUM(E199:E200,E205:E206,E212:E213)&gt;0,SUM(E199:E200,E205:E206,E212:E213),"")</f>
        <v>257435</v>
      </c>
    </row>
    <row r="199" spans="1:5" ht="12.75">
      <c r="A199" s="176"/>
      <c r="B199" s="178"/>
      <c r="C199" s="173" t="s">
        <v>418</v>
      </c>
      <c r="D199" s="185">
        <v>4210</v>
      </c>
      <c r="E199" s="186">
        <v>8000</v>
      </c>
    </row>
    <row r="200" spans="1:5" s="105" customFormat="1" ht="12.75">
      <c r="A200" s="176"/>
      <c r="B200" s="178"/>
      <c r="C200" s="254" t="s">
        <v>315</v>
      </c>
      <c r="D200" s="375">
        <v>4300</v>
      </c>
      <c r="E200" s="285">
        <f>IF(SUM(E201:E204)&gt;0,SUM(E201:E204),"")</f>
        <v>208820</v>
      </c>
    </row>
    <row r="201" spans="1:5" ht="12.75">
      <c r="A201" s="176"/>
      <c r="B201" s="178"/>
      <c r="C201" s="188" t="s">
        <v>419</v>
      </c>
      <c r="D201" s="200"/>
      <c r="E201" s="186">
        <v>30000</v>
      </c>
    </row>
    <row r="202" spans="1:5" ht="12.75">
      <c r="A202" s="176"/>
      <c r="B202" s="178"/>
      <c r="C202" s="199" t="s">
        <v>420</v>
      </c>
      <c r="D202" s="200"/>
      <c r="E202" s="186">
        <v>4320</v>
      </c>
    </row>
    <row r="203" spans="1:5" ht="12.75">
      <c r="A203" s="176"/>
      <c r="B203" s="178"/>
      <c r="C203" s="199" t="s">
        <v>421</v>
      </c>
      <c r="D203" s="200"/>
      <c r="E203" s="186">
        <v>174500</v>
      </c>
    </row>
    <row r="204" spans="1:5" ht="12.75">
      <c r="A204" s="176"/>
      <c r="B204" s="178"/>
      <c r="C204" s="191"/>
      <c r="D204" s="192"/>
      <c r="E204" s="186"/>
    </row>
    <row r="205" spans="1:5" ht="12.75">
      <c r="A205" s="176"/>
      <c r="B205" s="178"/>
      <c r="C205" s="173"/>
      <c r="D205" s="185"/>
      <c r="E205" s="186"/>
    </row>
    <row r="206" spans="1:5" s="105" customFormat="1" ht="16.5" customHeight="1">
      <c r="A206" s="205"/>
      <c r="B206" s="206"/>
      <c r="C206" s="254" t="s">
        <v>406</v>
      </c>
      <c r="D206" s="375">
        <v>4430</v>
      </c>
      <c r="E206" s="285">
        <f>IF(SUM(E207:E211)&gt;0,SUM(E207:E211),"")</f>
        <v>20000</v>
      </c>
    </row>
    <row r="207" spans="1:5" ht="12.75">
      <c r="A207" s="176"/>
      <c r="B207" s="178"/>
      <c r="C207" s="188" t="s">
        <v>422</v>
      </c>
      <c r="D207" s="200"/>
      <c r="E207" s="186">
        <v>3000</v>
      </c>
    </row>
    <row r="208" spans="1:5" ht="12.75">
      <c r="A208" s="176"/>
      <c r="B208" s="178"/>
      <c r="C208" s="199" t="s">
        <v>423</v>
      </c>
      <c r="D208" s="200"/>
      <c r="E208" s="186">
        <v>13000</v>
      </c>
    </row>
    <row r="209" spans="1:5" ht="12.75">
      <c r="A209" s="176"/>
      <c r="B209" s="178"/>
      <c r="C209" s="199" t="s">
        <v>424</v>
      </c>
      <c r="D209" s="200"/>
      <c r="E209" s="186">
        <v>2000</v>
      </c>
    </row>
    <row r="210" spans="1:5" ht="12.75">
      <c r="A210" s="176"/>
      <c r="B210" s="178"/>
      <c r="C210" s="199" t="s">
        <v>425</v>
      </c>
      <c r="D210" s="200"/>
      <c r="E210" s="186">
        <v>2000</v>
      </c>
    </row>
    <row r="211" spans="1:5" ht="12.75">
      <c r="A211" s="176"/>
      <c r="B211" s="178"/>
      <c r="C211" s="194"/>
      <c r="D211" s="192"/>
      <c r="E211" s="186"/>
    </row>
    <row r="212" spans="1:5" ht="12.75">
      <c r="A212" s="176"/>
      <c r="B212" s="178"/>
      <c r="C212" s="173" t="s">
        <v>426</v>
      </c>
      <c r="D212" s="185">
        <v>4530</v>
      </c>
      <c r="E212" s="186"/>
    </row>
    <row r="213" spans="1:5" ht="27" customHeight="1" thickBot="1">
      <c r="A213" s="176"/>
      <c r="B213" s="178"/>
      <c r="C213" s="173" t="s">
        <v>427</v>
      </c>
      <c r="D213" s="185">
        <v>8070</v>
      </c>
      <c r="E213" s="186">
        <v>20615</v>
      </c>
    </row>
    <row r="214" spans="1:5" s="61" customFormat="1" ht="29.25" customHeight="1" thickBot="1">
      <c r="A214" s="187">
        <v>751</v>
      </c>
      <c r="B214" s="182"/>
      <c r="C214" s="167" t="s">
        <v>428</v>
      </c>
      <c r="D214" s="168"/>
      <c r="E214" s="169">
        <f>IF(SUM(E215,E218)&gt;0,SUM(E215,F213,E218),"")</f>
        <v>7869</v>
      </c>
    </row>
    <row r="215" spans="1:5" s="60" customFormat="1" ht="25.5" customHeight="1">
      <c r="A215" s="183"/>
      <c r="B215" s="184">
        <v>75101</v>
      </c>
      <c r="C215" s="170" t="s">
        <v>429</v>
      </c>
      <c r="D215" s="171"/>
      <c r="E215" s="172">
        <f>IF(SUM(E216:E217)&gt;0,SUM(E216:E217),"")</f>
        <v>7869</v>
      </c>
    </row>
    <row r="216" spans="1:5" ht="12.75">
      <c r="A216" s="176"/>
      <c r="B216" s="178"/>
      <c r="C216" s="173" t="s">
        <v>309</v>
      </c>
      <c r="D216" s="185">
        <v>4010</v>
      </c>
      <c r="E216" s="186">
        <v>7869</v>
      </c>
    </row>
    <row r="217" spans="1:5" ht="12.75">
      <c r="A217" s="176"/>
      <c r="B217" s="203"/>
      <c r="C217" s="173"/>
      <c r="D217" s="185"/>
      <c r="E217" s="186"/>
    </row>
    <row r="218" spans="1:5" s="60" customFormat="1" ht="24" customHeight="1">
      <c r="A218" s="183"/>
      <c r="B218" s="184" t="s">
        <v>430</v>
      </c>
      <c r="C218" s="197" t="s">
        <v>160</v>
      </c>
      <c r="D218" s="198"/>
      <c r="E218" s="177">
        <f>IF(SUM(E219:E225)&gt;0,SUM(E219:E225),"")</f>
      </c>
    </row>
    <row r="219" spans="1:5" ht="12.75">
      <c r="A219" s="176"/>
      <c r="B219" s="178"/>
      <c r="C219" s="173" t="s">
        <v>414</v>
      </c>
      <c r="D219" s="185">
        <v>3030</v>
      </c>
      <c r="E219" s="186"/>
    </row>
    <row r="220" spans="1:5" ht="12.75">
      <c r="A220" s="176"/>
      <c r="B220" s="178"/>
      <c r="C220" s="173" t="s">
        <v>311</v>
      </c>
      <c r="D220" s="185">
        <v>4110</v>
      </c>
      <c r="E220" s="186"/>
    </row>
    <row r="221" spans="1:5" ht="12.75">
      <c r="A221" s="176"/>
      <c r="B221" s="178"/>
      <c r="C221" s="173" t="s">
        <v>401</v>
      </c>
      <c r="D221" s="185">
        <v>4120</v>
      </c>
      <c r="E221" s="186"/>
    </row>
    <row r="222" spans="1:5" ht="12.75">
      <c r="A222" s="176"/>
      <c r="B222" s="178"/>
      <c r="C222" s="173" t="s">
        <v>312</v>
      </c>
      <c r="D222" s="185">
        <v>4210</v>
      </c>
      <c r="E222" s="186"/>
    </row>
    <row r="223" spans="1:5" ht="12.75">
      <c r="A223" s="176"/>
      <c r="B223" s="178"/>
      <c r="C223" s="173" t="s">
        <v>313</v>
      </c>
      <c r="D223" s="185">
        <v>4260</v>
      </c>
      <c r="E223" s="186"/>
    </row>
    <row r="224" spans="1:5" ht="12.75">
      <c r="A224" s="176"/>
      <c r="B224" s="178"/>
      <c r="C224" s="173" t="s">
        <v>315</v>
      </c>
      <c r="D224" s="185">
        <v>4300</v>
      </c>
      <c r="E224" s="186"/>
    </row>
    <row r="225" spans="1:5" ht="13.5" thickBot="1">
      <c r="A225" s="176"/>
      <c r="B225" s="178"/>
      <c r="C225" s="194" t="s">
        <v>316</v>
      </c>
      <c r="D225" s="192">
        <v>4410</v>
      </c>
      <c r="E225" s="186"/>
    </row>
    <row r="226" spans="1:5" s="61" customFormat="1" ht="21.75" customHeight="1" thickBot="1">
      <c r="A226" s="187">
        <v>754</v>
      </c>
      <c r="B226" s="182"/>
      <c r="C226" s="167" t="s">
        <v>161</v>
      </c>
      <c r="D226" s="168"/>
      <c r="E226" s="169">
        <f>IF(SUM(E227,E238,E247)&gt;0,SUM(F227,E227,E238,E247),"")</f>
        <v>219390</v>
      </c>
    </row>
    <row r="227" spans="1:5" s="61" customFormat="1" ht="18" customHeight="1">
      <c r="A227" s="183"/>
      <c r="B227" s="196">
        <v>75414</v>
      </c>
      <c r="C227" s="236" t="s">
        <v>432</v>
      </c>
      <c r="D227" s="198"/>
      <c r="E227" s="177">
        <f>IF(SUM(E228:E237)&gt;0,SUM(E228:E237),"")</f>
        <v>29790</v>
      </c>
    </row>
    <row r="228" spans="1:5" ht="12.75">
      <c r="A228" s="176"/>
      <c r="B228" s="178"/>
      <c r="C228" s="174" t="s">
        <v>414</v>
      </c>
      <c r="D228" s="185">
        <v>3030</v>
      </c>
      <c r="E228" s="230">
        <v>1200</v>
      </c>
    </row>
    <row r="229" spans="1:5" ht="12.75">
      <c r="A229" s="176"/>
      <c r="B229" s="178"/>
      <c r="C229" s="174" t="s">
        <v>433</v>
      </c>
      <c r="D229" s="185">
        <v>4110</v>
      </c>
      <c r="E229" s="230">
        <v>600</v>
      </c>
    </row>
    <row r="230" spans="1:5" ht="12.75">
      <c r="A230" s="176"/>
      <c r="B230" s="178"/>
      <c r="C230" s="174" t="s">
        <v>434</v>
      </c>
      <c r="D230" s="185">
        <v>4120</v>
      </c>
      <c r="E230" s="230">
        <v>40</v>
      </c>
    </row>
    <row r="231" spans="1:5" ht="12.75">
      <c r="A231" s="176"/>
      <c r="B231" s="178"/>
      <c r="C231" s="174" t="s">
        <v>409</v>
      </c>
      <c r="D231" s="185">
        <v>4210</v>
      </c>
      <c r="E231" s="230">
        <v>3700</v>
      </c>
    </row>
    <row r="232" spans="1:5" ht="12.75">
      <c r="A232" s="176"/>
      <c r="B232" s="178"/>
      <c r="C232" s="174" t="s">
        <v>313</v>
      </c>
      <c r="D232" s="185">
        <v>4260</v>
      </c>
      <c r="E232" s="230">
        <v>550</v>
      </c>
    </row>
    <row r="233" spans="1:5" ht="12.75">
      <c r="A233" s="176"/>
      <c r="B233" s="178"/>
      <c r="C233" s="174" t="s">
        <v>435</v>
      </c>
      <c r="D233" s="185">
        <v>4270</v>
      </c>
      <c r="E233" s="230">
        <v>10000</v>
      </c>
    </row>
    <row r="234" spans="1:5" ht="12.75">
      <c r="A234" s="176"/>
      <c r="B234" s="178"/>
      <c r="C234" s="174" t="s">
        <v>315</v>
      </c>
      <c r="D234" s="185">
        <v>4300</v>
      </c>
      <c r="E234" s="230">
        <v>12000</v>
      </c>
    </row>
    <row r="235" spans="1:5" ht="12.75">
      <c r="A235" s="176"/>
      <c r="B235" s="178"/>
      <c r="C235" s="174" t="s">
        <v>410</v>
      </c>
      <c r="D235" s="185">
        <v>4530</v>
      </c>
      <c r="E235" s="230">
        <v>700</v>
      </c>
    </row>
    <row r="236" spans="1:5" ht="12.75">
      <c r="A236" s="176"/>
      <c r="B236" s="178"/>
      <c r="C236" s="174" t="s">
        <v>436</v>
      </c>
      <c r="D236" s="185">
        <v>4410</v>
      </c>
      <c r="E236" s="230">
        <v>1000</v>
      </c>
    </row>
    <row r="237" spans="1:5" ht="12.75">
      <c r="A237" s="176"/>
      <c r="B237" s="203"/>
      <c r="C237" s="174"/>
      <c r="D237" s="185"/>
      <c r="E237" s="230"/>
    </row>
    <row r="238" spans="1:5" s="60" customFormat="1" ht="18" customHeight="1">
      <c r="A238" s="183"/>
      <c r="B238" s="196">
        <v>75416</v>
      </c>
      <c r="C238" s="236" t="s">
        <v>167</v>
      </c>
      <c r="D238" s="198"/>
      <c r="E238" s="177">
        <f>IF(SUM(E239:E246)&gt;0,SUM(E239:E246),"")</f>
        <v>24600</v>
      </c>
    </row>
    <row r="239" spans="1:5" ht="12.75">
      <c r="A239" s="176"/>
      <c r="B239" s="178"/>
      <c r="C239" s="174" t="s">
        <v>408</v>
      </c>
      <c r="D239" s="185">
        <v>3020</v>
      </c>
      <c r="E239" s="230">
        <v>4000</v>
      </c>
    </row>
    <row r="240" spans="1:5" ht="12.75">
      <c r="A240" s="176"/>
      <c r="B240" s="178"/>
      <c r="C240" s="174" t="s">
        <v>409</v>
      </c>
      <c r="D240" s="185">
        <v>4210</v>
      </c>
      <c r="E240" s="230">
        <v>17000</v>
      </c>
    </row>
    <row r="241" spans="1:5" ht="12.75">
      <c r="A241" s="176"/>
      <c r="B241" s="178"/>
      <c r="C241" s="174" t="s">
        <v>314</v>
      </c>
      <c r="D241" s="185">
        <v>4270</v>
      </c>
      <c r="E241" s="230">
        <v>1000</v>
      </c>
    </row>
    <row r="242" spans="1:5" ht="12.75">
      <c r="A242" s="176"/>
      <c r="B242" s="178"/>
      <c r="C242" s="174" t="s">
        <v>437</v>
      </c>
      <c r="D242" s="185">
        <v>4300</v>
      </c>
      <c r="E242" s="230">
        <v>900</v>
      </c>
    </row>
    <row r="243" spans="1:5" ht="12.75">
      <c r="A243" s="176"/>
      <c r="B243" s="178"/>
      <c r="C243" s="174" t="s">
        <v>316</v>
      </c>
      <c r="D243" s="185">
        <v>4410</v>
      </c>
      <c r="E243" s="230">
        <v>200</v>
      </c>
    </row>
    <row r="244" spans="1:5" ht="12.75">
      <c r="A244" s="176"/>
      <c r="B244" s="178"/>
      <c r="C244" s="174" t="s">
        <v>406</v>
      </c>
      <c r="D244" s="185">
        <v>4430</v>
      </c>
      <c r="E244" s="230">
        <v>1500</v>
      </c>
    </row>
    <row r="245" spans="1:5" ht="12.75">
      <c r="A245" s="176"/>
      <c r="B245" s="178"/>
      <c r="C245" s="174"/>
      <c r="D245" s="185"/>
      <c r="E245" s="230"/>
    </row>
    <row r="246" spans="1:5" ht="12.75">
      <c r="A246" s="176"/>
      <c r="B246" s="178"/>
      <c r="C246" s="174"/>
      <c r="D246" s="185"/>
      <c r="E246" s="230"/>
    </row>
    <row r="247" spans="1:5" s="60" customFormat="1" ht="18" customHeight="1">
      <c r="A247" s="183"/>
      <c r="B247" s="196">
        <v>75495</v>
      </c>
      <c r="C247" s="236" t="s">
        <v>94</v>
      </c>
      <c r="D247" s="198"/>
      <c r="E247" s="177">
        <f>IF(SUM(E248:E250)&gt;0,SUM(E248:E250),"")</f>
        <v>165000</v>
      </c>
    </row>
    <row r="248" spans="1:5" ht="12.75">
      <c r="A248" s="176"/>
      <c r="B248" s="178"/>
      <c r="C248" s="174" t="s">
        <v>438</v>
      </c>
      <c r="D248" s="185">
        <v>4300</v>
      </c>
      <c r="E248" s="230">
        <v>115000</v>
      </c>
    </row>
    <row r="249" spans="1:5" ht="12.75">
      <c r="A249" s="176"/>
      <c r="B249" s="178"/>
      <c r="C249" s="174" t="s">
        <v>439</v>
      </c>
      <c r="D249" s="185">
        <v>6050</v>
      </c>
      <c r="E249" s="230">
        <v>50000</v>
      </c>
    </row>
    <row r="250" spans="1:5" ht="13.5" thickBot="1">
      <c r="A250" s="221"/>
      <c r="B250" s="242"/>
      <c r="C250" s="243"/>
      <c r="D250" s="244"/>
      <c r="E250" s="230"/>
    </row>
    <row r="251" spans="1:5" s="61" customFormat="1" ht="22.5" customHeight="1" thickBot="1">
      <c r="A251" s="187">
        <v>758</v>
      </c>
      <c r="B251" s="182"/>
      <c r="C251" s="245" t="s">
        <v>207</v>
      </c>
      <c r="D251" s="168"/>
      <c r="E251" s="169">
        <f>IF(SUM(E252)&gt;0,SUM(E252),"")</f>
        <v>1462099</v>
      </c>
    </row>
    <row r="252" spans="1:5" s="60" customFormat="1" ht="18" customHeight="1">
      <c r="A252" s="183"/>
      <c r="B252" s="184">
        <v>75818</v>
      </c>
      <c r="C252" s="246" t="s">
        <v>440</v>
      </c>
      <c r="D252" s="171"/>
      <c r="E252" s="172">
        <f>IF(SUM(E253:E256)&gt;0,SUM(E253:E256),"")</f>
        <v>1462099</v>
      </c>
    </row>
    <row r="253" spans="1:5" ht="12.75">
      <c r="A253" s="176"/>
      <c r="B253" s="178"/>
      <c r="C253" s="174" t="s">
        <v>440</v>
      </c>
      <c r="D253" s="185">
        <v>4810</v>
      </c>
      <c r="E253" s="230"/>
    </row>
    <row r="254" spans="1:5" ht="12.75">
      <c r="A254" s="176"/>
      <c r="B254" s="178"/>
      <c r="C254" s="174" t="s">
        <v>441</v>
      </c>
      <c r="D254" s="185"/>
      <c r="E254" s="230">
        <v>1027872</v>
      </c>
    </row>
    <row r="255" spans="1:5" ht="12.75">
      <c r="A255" s="176"/>
      <c r="B255" s="178"/>
      <c r="C255" s="174" t="s">
        <v>442</v>
      </c>
      <c r="D255" s="185"/>
      <c r="E255" s="230">
        <v>160000</v>
      </c>
    </row>
    <row r="256" spans="1:5" ht="13.5" thickBot="1">
      <c r="A256" s="221"/>
      <c r="B256" s="242"/>
      <c r="C256" s="174" t="s">
        <v>443</v>
      </c>
      <c r="D256" s="244"/>
      <c r="E256" s="230">
        <v>274227</v>
      </c>
    </row>
    <row r="257" spans="1:5" s="61" customFormat="1" ht="22.5" customHeight="1" thickBot="1">
      <c r="A257" s="187">
        <v>801</v>
      </c>
      <c r="B257" s="182"/>
      <c r="C257" s="245" t="s">
        <v>220</v>
      </c>
      <c r="D257" s="168"/>
      <c r="E257" s="169">
        <f>IF(SUM(E258,E273,E277,E282,E285,E291,E294,E296,E314,E318,E344,E346,E348,E351,E356)&gt;0,SUM(E258,E273,E277,E285,E282,E291,E294,E296,E314,E318,E344,E346,E348,E351,E356),"")</f>
        <v>57293074</v>
      </c>
    </row>
    <row r="258" spans="1:5" s="60" customFormat="1" ht="18" customHeight="1" thickBot="1">
      <c r="A258" s="183"/>
      <c r="B258" s="184">
        <v>80101</v>
      </c>
      <c r="C258" s="246" t="s">
        <v>221</v>
      </c>
      <c r="D258" s="171"/>
      <c r="E258" s="358">
        <f>IF(SUM(E259:E265)&gt;0,SUM(E259:E265),"")</f>
        <v>15314717</v>
      </c>
    </row>
    <row r="259" spans="1:5" ht="25.5" customHeight="1">
      <c r="A259" s="247"/>
      <c r="B259" s="178"/>
      <c r="C259" s="179" t="s">
        <v>444</v>
      </c>
      <c r="D259" s="185">
        <v>2540</v>
      </c>
      <c r="E259" s="359">
        <v>49254</v>
      </c>
    </row>
    <row r="260" spans="1:5" ht="15.75" customHeight="1">
      <c r="A260" s="247"/>
      <c r="B260" s="178"/>
      <c r="C260" s="248" t="s">
        <v>445</v>
      </c>
      <c r="D260" s="185">
        <v>2650</v>
      </c>
      <c r="E260" s="230">
        <v>14744263</v>
      </c>
    </row>
    <row r="261" spans="1:5" ht="24">
      <c r="A261" s="176"/>
      <c r="B261" s="178"/>
      <c r="C261" s="173" t="s">
        <v>446</v>
      </c>
      <c r="D261" s="185">
        <v>2590</v>
      </c>
      <c r="E261" s="230"/>
    </row>
    <row r="262" spans="1:5" ht="12.75">
      <c r="A262" s="176"/>
      <c r="B262" s="178"/>
      <c r="C262" s="174" t="s">
        <v>447</v>
      </c>
      <c r="D262" s="185">
        <v>4240</v>
      </c>
      <c r="E262" s="230"/>
    </row>
    <row r="263" spans="1:5" s="251" customFormat="1" ht="13.5" customHeight="1">
      <c r="A263" s="249"/>
      <c r="B263" s="240"/>
      <c r="C263" s="174" t="s">
        <v>448</v>
      </c>
      <c r="D263" s="250">
        <v>6050</v>
      </c>
      <c r="E263" s="230"/>
    </row>
    <row r="264" spans="1:5" s="251" customFormat="1" ht="16.5" customHeight="1">
      <c r="A264" s="249"/>
      <c r="B264" s="240"/>
      <c r="C264" s="194" t="s">
        <v>431</v>
      </c>
      <c r="D264" s="250">
        <v>6060</v>
      </c>
      <c r="E264" s="230"/>
    </row>
    <row r="265" spans="1:5" s="251" customFormat="1" ht="35.25" customHeight="1">
      <c r="A265" s="252"/>
      <c r="B265" s="253"/>
      <c r="C265" s="254" t="s">
        <v>449</v>
      </c>
      <c r="D265" s="255">
        <v>6210</v>
      </c>
      <c r="E265" s="256">
        <f>IF(SUM(E266:E271)&gt;0,SUM(E266:E271),"")</f>
        <v>521200</v>
      </c>
    </row>
    <row r="266" spans="1:5" s="251" customFormat="1" ht="16.5" customHeight="1">
      <c r="A266" s="249"/>
      <c r="B266" s="240"/>
      <c r="C266" s="194" t="s">
        <v>450</v>
      </c>
      <c r="D266" s="250"/>
      <c r="E266" s="230">
        <v>177000</v>
      </c>
    </row>
    <row r="267" spans="1:5" s="251" customFormat="1" ht="16.5" customHeight="1">
      <c r="A267" s="249"/>
      <c r="B267" s="240"/>
      <c r="C267" s="194" t="s">
        <v>451</v>
      </c>
      <c r="D267" s="250"/>
      <c r="E267" s="230">
        <v>33800</v>
      </c>
    </row>
    <row r="268" spans="1:5" s="251" customFormat="1" ht="16.5" customHeight="1">
      <c r="A268" s="249"/>
      <c r="B268" s="240"/>
      <c r="C268" s="194" t="s">
        <v>452</v>
      </c>
      <c r="D268" s="250"/>
      <c r="E268" s="230">
        <v>20000</v>
      </c>
    </row>
    <row r="269" spans="1:5" s="251" customFormat="1" ht="16.5" customHeight="1">
      <c r="A269" s="249"/>
      <c r="B269" s="240"/>
      <c r="C269" s="194" t="s">
        <v>453</v>
      </c>
      <c r="D269" s="250"/>
      <c r="E269" s="230">
        <v>27900</v>
      </c>
    </row>
    <row r="270" spans="1:5" s="251" customFormat="1" ht="16.5" customHeight="1">
      <c r="A270" s="249"/>
      <c r="B270" s="240"/>
      <c r="C270" s="194" t="s">
        <v>454</v>
      </c>
      <c r="D270" s="250"/>
      <c r="E270" s="230">
        <v>178000</v>
      </c>
    </row>
    <row r="271" spans="1:5" s="251" customFormat="1" ht="16.5" customHeight="1">
      <c r="A271" s="249"/>
      <c r="B271" s="240"/>
      <c r="C271" s="194" t="s">
        <v>455</v>
      </c>
      <c r="D271" s="250"/>
      <c r="E271" s="230">
        <v>84500</v>
      </c>
    </row>
    <row r="272" spans="1:5" s="251" customFormat="1" ht="16.5" customHeight="1">
      <c r="A272" s="249"/>
      <c r="B272" s="240"/>
      <c r="C272" s="194"/>
      <c r="D272" s="250"/>
      <c r="E272" s="230"/>
    </row>
    <row r="273" spans="1:5" s="60" customFormat="1" ht="18" customHeight="1">
      <c r="A273" s="183"/>
      <c r="B273" s="196">
        <v>80102</v>
      </c>
      <c r="C273" s="236" t="s">
        <v>222</v>
      </c>
      <c r="D273" s="198"/>
      <c r="E273" s="177">
        <f>IF(SUM(E274:E276)&gt;0,SUM(E274:E276),"")</f>
        <v>541930</v>
      </c>
    </row>
    <row r="274" spans="1:5" ht="24">
      <c r="A274" s="176"/>
      <c r="B274" s="178"/>
      <c r="C274" s="173" t="s">
        <v>446</v>
      </c>
      <c r="D274" s="185">
        <v>2590</v>
      </c>
      <c r="E274" s="230">
        <v>0</v>
      </c>
    </row>
    <row r="275" spans="1:5" s="251" customFormat="1" ht="24">
      <c r="A275" s="249"/>
      <c r="B275" s="240"/>
      <c r="C275" s="173" t="s">
        <v>456</v>
      </c>
      <c r="D275" s="250">
        <v>2650</v>
      </c>
      <c r="E275" s="230">
        <v>541930</v>
      </c>
    </row>
    <row r="276" spans="1:5" s="251" customFormat="1" ht="15" customHeight="1">
      <c r="A276" s="249"/>
      <c r="B276" s="240"/>
      <c r="C276" s="173"/>
      <c r="D276" s="250"/>
      <c r="E276" s="230"/>
    </row>
    <row r="277" spans="1:5" s="60" customFormat="1" ht="18" customHeight="1">
      <c r="A277" s="183"/>
      <c r="B277" s="196">
        <v>80104</v>
      </c>
      <c r="C277" s="236" t="s">
        <v>223</v>
      </c>
      <c r="D277" s="198"/>
      <c r="E277" s="177">
        <f>IF(SUM(E278:E281)&gt;0,SUM(E278:E281),"")</f>
        <v>5211825</v>
      </c>
    </row>
    <row r="278" spans="1:5" s="60" customFormat="1" ht="28.5" customHeight="1">
      <c r="A278" s="183"/>
      <c r="B278" s="235"/>
      <c r="C278" s="175" t="s">
        <v>446</v>
      </c>
      <c r="D278" s="257">
        <v>2590</v>
      </c>
      <c r="E278" s="258"/>
    </row>
    <row r="279" spans="1:5" ht="24">
      <c r="A279" s="259"/>
      <c r="B279" s="178"/>
      <c r="C279" s="179" t="s">
        <v>444</v>
      </c>
      <c r="D279" s="43">
        <v>2540</v>
      </c>
      <c r="E279" s="260">
        <v>896280</v>
      </c>
    </row>
    <row r="280" spans="1:5" ht="17.25" customHeight="1">
      <c r="A280" s="259"/>
      <c r="B280" s="178"/>
      <c r="C280" s="261" t="s">
        <v>457</v>
      </c>
      <c r="D280" s="262">
        <v>2650</v>
      </c>
      <c r="E280" s="239">
        <v>4234045</v>
      </c>
    </row>
    <row r="281" spans="1:88" ht="46.5" customHeight="1">
      <c r="A281" s="259"/>
      <c r="B281" s="203"/>
      <c r="C281" s="173" t="s">
        <v>458</v>
      </c>
      <c r="D281" s="192">
        <v>6210</v>
      </c>
      <c r="E281" s="239">
        <v>81500</v>
      </c>
      <c r="F281" s="263"/>
      <c r="G281" s="263"/>
      <c r="H281" s="263"/>
      <c r="I281" s="263"/>
      <c r="J281" s="263"/>
      <c r="K281" s="263"/>
      <c r="L281" s="263"/>
      <c r="M281" s="263"/>
      <c r="N281" s="263"/>
      <c r="O281" s="263"/>
      <c r="P281" s="263"/>
      <c r="Q281" s="263"/>
      <c r="R281" s="263"/>
      <c r="S281" s="263"/>
      <c r="T281" s="263"/>
      <c r="U281" s="263"/>
      <c r="V281" s="263"/>
      <c r="W281" s="263"/>
      <c r="X281" s="263"/>
      <c r="Y281" s="263"/>
      <c r="Z281" s="263"/>
      <c r="AA281" s="263"/>
      <c r="AB281" s="263"/>
      <c r="AC281" s="263"/>
      <c r="AD281" s="263"/>
      <c r="AE281" s="263"/>
      <c r="AF281" s="263"/>
      <c r="AG281" s="263"/>
      <c r="AH281" s="263"/>
      <c r="AI281" s="263"/>
      <c r="AJ281" s="263"/>
      <c r="AK281" s="263"/>
      <c r="AL281" s="263"/>
      <c r="AM281" s="263"/>
      <c r="AN281" s="263"/>
      <c r="AO281" s="263"/>
      <c r="AP281" s="263"/>
      <c r="AQ281" s="263"/>
      <c r="AR281" s="263"/>
      <c r="AS281" s="263"/>
      <c r="AT281" s="263"/>
      <c r="AU281" s="263"/>
      <c r="AV281" s="263"/>
      <c r="AW281" s="263"/>
      <c r="AX281" s="263"/>
      <c r="AY281" s="263"/>
      <c r="AZ281" s="263"/>
      <c r="BA281" s="263"/>
      <c r="BB281" s="263"/>
      <c r="BC281" s="263"/>
      <c r="BD281" s="263"/>
      <c r="BE281" s="263"/>
      <c r="BF281" s="263"/>
      <c r="BG281" s="263"/>
      <c r="BH281" s="263"/>
      <c r="BI281" s="263"/>
      <c r="BJ281" s="263"/>
      <c r="BK281" s="263"/>
      <c r="BL281" s="263"/>
      <c r="BM281" s="263"/>
      <c r="BN281" s="263"/>
      <c r="BO281" s="263"/>
      <c r="BP281" s="263"/>
      <c r="BQ281" s="263"/>
      <c r="BR281" s="263"/>
      <c r="BS281" s="263"/>
      <c r="BT281" s="263"/>
      <c r="BU281" s="263"/>
      <c r="BV281" s="263"/>
      <c r="BW281" s="263"/>
      <c r="BX281" s="263"/>
      <c r="BY281" s="263"/>
      <c r="BZ281" s="263"/>
      <c r="CA281" s="263"/>
      <c r="CB281" s="263"/>
      <c r="CC281" s="263"/>
      <c r="CD281" s="263"/>
      <c r="CE281" s="263"/>
      <c r="CF281" s="263"/>
      <c r="CG281" s="263"/>
      <c r="CH281" s="263"/>
      <c r="CI281" s="263"/>
      <c r="CJ281" s="263"/>
    </row>
    <row r="282" spans="1:88" s="267" customFormat="1" ht="21" customHeight="1">
      <c r="A282" s="264"/>
      <c r="B282" s="265" t="s">
        <v>459</v>
      </c>
      <c r="C282" s="290" t="s">
        <v>460</v>
      </c>
      <c r="D282" s="266"/>
      <c r="E282" s="370">
        <f>IF(SUM(E283:E284)&gt;0,SUM(E283:E284),"")</f>
        <v>137862</v>
      </c>
      <c r="F282" s="263"/>
      <c r="G282" s="263"/>
      <c r="H282" s="263"/>
      <c r="I282" s="263"/>
      <c r="J282" s="263"/>
      <c r="K282" s="263"/>
      <c r="L282" s="263"/>
      <c r="M282" s="263"/>
      <c r="N282" s="263"/>
      <c r="O282" s="263"/>
      <c r="P282" s="263"/>
      <c r="Q282" s="263"/>
      <c r="R282" s="263"/>
      <c r="S282" s="263"/>
      <c r="T282" s="263"/>
      <c r="U282" s="263"/>
      <c r="V282" s="263"/>
      <c r="W282" s="263"/>
      <c r="X282" s="263"/>
      <c r="Y282" s="263"/>
      <c r="Z282" s="263"/>
      <c r="AA282" s="263"/>
      <c r="AB282" s="263"/>
      <c r="AC282" s="263"/>
      <c r="AD282" s="263"/>
      <c r="AE282" s="263"/>
      <c r="AF282" s="263"/>
      <c r="AG282" s="263"/>
      <c r="AH282" s="263"/>
      <c r="AI282" s="263"/>
      <c r="AJ282" s="263"/>
      <c r="AK282" s="263"/>
      <c r="AL282" s="263"/>
      <c r="AM282" s="263"/>
      <c r="AN282" s="263"/>
      <c r="AO282" s="263"/>
      <c r="AP282" s="263"/>
      <c r="AQ282" s="263"/>
      <c r="AR282" s="263"/>
      <c r="AS282" s="263"/>
      <c r="AT282" s="263"/>
      <c r="AU282" s="263"/>
      <c r="AV282" s="263"/>
      <c r="AW282" s="263"/>
      <c r="AX282" s="263"/>
      <c r="AY282" s="263"/>
      <c r="AZ282" s="263"/>
      <c r="BA282" s="263"/>
      <c r="BB282" s="263"/>
      <c r="BC282" s="263"/>
      <c r="BD282" s="263"/>
      <c r="BE282" s="263"/>
      <c r="BF282" s="263"/>
      <c r="BG282" s="263"/>
      <c r="BH282" s="263"/>
      <c r="BI282" s="263"/>
      <c r="BJ282" s="263"/>
      <c r="BK282" s="263"/>
      <c r="BL282" s="263"/>
      <c r="BM282" s="263"/>
      <c r="BN282" s="263"/>
      <c r="BO282" s="263"/>
      <c r="BP282" s="263"/>
      <c r="BQ282" s="263"/>
      <c r="BR282" s="263"/>
      <c r="BS282" s="263"/>
      <c r="BT282" s="263"/>
      <c r="BU282" s="263"/>
      <c r="BV282" s="263"/>
      <c r="BW282" s="263"/>
      <c r="BX282" s="263"/>
      <c r="BY282" s="263"/>
      <c r="BZ282" s="263"/>
      <c r="CA282" s="263"/>
      <c r="CB282" s="263"/>
      <c r="CC282" s="263"/>
      <c r="CD282" s="263"/>
      <c r="CE282" s="263"/>
      <c r="CF282" s="263"/>
      <c r="CG282" s="263"/>
      <c r="CH282" s="263"/>
      <c r="CI282" s="263"/>
      <c r="CJ282" s="263"/>
    </row>
    <row r="283" spans="1:88" s="267" customFormat="1" ht="26.25" customHeight="1">
      <c r="A283" s="264"/>
      <c r="B283" s="268"/>
      <c r="C283" s="179" t="s">
        <v>444</v>
      </c>
      <c r="D283" s="269">
        <v>2540</v>
      </c>
      <c r="E283" s="270"/>
      <c r="F283" s="263"/>
      <c r="G283" s="263"/>
      <c r="H283" s="263"/>
      <c r="I283" s="263"/>
      <c r="J283" s="263"/>
      <c r="K283" s="263"/>
      <c r="L283" s="263"/>
      <c r="M283" s="263"/>
      <c r="N283" s="263"/>
      <c r="O283" s="263"/>
      <c r="P283" s="263"/>
      <c r="Q283" s="263"/>
      <c r="R283" s="263"/>
      <c r="S283" s="263"/>
      <c r="T283" s="263"/>
      <c r="U283" s="263"/>
      <c r="V283" s="263"/>
      <c r="W283" s="263"/>
      <c r="X283" s="263"/>
      <c r="Y283" s="263"/>
      <c r="Z283" s="263"/>
      <c r="AA283" s="263"/>
      <c r="AB283" s="263"/>
      <c r="AC283" s="263"/>
      <c r="AD283" s="263"/>
      <c r="AE283" s="263"/>
      <c r="AF283" s="263"/>
      <c r="AG283" s="263"/>
      <c r="AH283" s="263"/>
      <c r="AI283" s="263"/>
      <c r="AJ283" s="263"/>
      <c r="AK283" s="263"/>
      <c r="AL283" s="263"/>
      <c r="AM283" s="263"/>
      <c r="AN283" s="263"/>
      <c r="AO283" s="263"/>
      <c r="AP283" s="263"/>
      <c r="AQ283" s="263"/>
      <c r="AR283" s="263"/>
      <c r="AS283" s="263"/>
      <c r="AT283" s="263"/>
      <c r="AU283" s="263"/>
      <c r="AV283" s="263"/>
      <c r="AW283" s="263"/>
      <c r="AX283" s="263"/>
      <c r="AY283" s="263"/>
      <c r="AZ283" s="263"/>
      <c r="BA283" s="263"/>
      <c r="BB283" s="263"/>
      <c r="BC283" s="263"/>
      <c r="BD283" s="263"/>
      <c r="BE283" s="263"/>
      <c r="BF283" s="263"/>
      <c r="BG283" s="263"/>
      <c r="BH283" s="263"/>
      <c r="BI283" s="263"/>
      <c r="BJ283" s="263"/>
      <c r="BK283" s="263"/>
      <c r="BL283" s="263"/>
      <c r="BM283" s="263"/>
      <c r="BN283" s="263"/>
      <c r="BO283" s="263"/>
      <c r="BP283" s="263"/>
      <c r="BQ283" s="263"/>
      <c r="BR283" s="263"/>
      <c r="BS283" s="263"/>
      <c r="BT283" s="263"/>
      <c r="BU283" s="263"/>
      <c r="BV283" s="263"/>
      <c r="BW283" s="263"/>
      <c r="BX283" s="263"/>
      <c r="BY283" s="263"/>
      <c r="BZ283" s="263"/>
      <c r="CA283" s="263"/>
      <c r="CB283" s="263"/>
      <c r="CC283" s="263"/>
      <c r="CD283" s="263"/>
      <c r="CE283" s="263"/>
      <c r="CF283" s="263"/>
      <c r="CG283" s="263"/>
      <c r="CH283" s="263"/>
      <c r="CI283" s="263"/>
      <c r="CJ283" s="263"/>
    </row>
    <row r="284" spans="1:88" ht="39.75" customHeight="1">
      <c r="A284" s="271"/>
      <c r="B284" s="203"/>
      <c r="C284" s="194" t="s">
        <v>461</v>
      </c>
      <c r="D284" s="192">
        <v>2590</v>
      </c>
      <c r="E284" s="239">
        <v>137862</v>
      </c>
      <c r="F284" s="263"/>
      <c r="G284" s="263"/>
      <c r="H284" s="263"/>
      <c r="I284" s="263"/>
      <c r="J284" s="263"/>
      <c r="K284" s="263"/>
      <c r="L284" s="263"/>
      <c r="M284" s="263"/>
      <c r="N284" s="263"/>
      <c r="O284" s="263"/>
      <c r="P284" s="263"/>
      <c r="Q284" s="263"/>
      <c r="R284" s="263"/>
      <c r="S284" s="263"/>
      <c r="T284" s="263"/>
      <c r="U284" s="263"/>
      <c r="V284" s="263"/>
      <c r="W284" s="263"/>
      <c r="X284" s="263"/>
      <c r="Y284" s="263"/>
      <c r="Z284" s="263"/>
      <c r="AA284" s="263"/>
      <c r="AB284" s="263"/>
      <c r="AC284" s="263"/>
      <c r="AD284" s="263"/>
      <c r="AE284" s="263"/>
      <c r="AF284" s="263"/>
      <c r="AG284" s="263"/>
      <c r="AH284" s="263"/>
      <c r="AI284" s="263"/>
      <c r="AJ284" s="263"/>
      <c r="AK284" s="263"/>
      <c r="AL284" s="263"/>
      <c r="AM284" s="263"/>
      <c r="AN284" s="263"/>
      <c r="AO284" s="263"/>
      <c r="AP284" s="263"/>
      <c r="AQ284" s="263"/>
      <c r="AR284" s="263"/>
      <c r="AS284" s="263"/>
      <c r="AT284" s="263"/>
      <c r="AU284" s="263"/>
      <c r="AV284" s="263"/>
      <c r="AW284" s="263"/>
      <c r="AX284" s="263"/>
      <c r="AY284" s="263"/>
      <c r="AZ284" s="263"/>
      <c r="BA284" s="263"/>
      <c r="BB284" s="263"/>
      <c r="BC284" s="263"/>
      <c r="BD284" s="263"/>
      <c r="BE284" s="263"/>
      <c r="BF284" s="263"/>
      <c r="BG284" s="263"/>
      <c r="BH284" s="263"/>
      <c r="BI284" s="263"/>
      <c r="BJ284" s="263"/>
      <c r="BK284" s="263"/>
      <c r="BL284" s="263"/>
      <c r="BM284" s="263"/>
      <c r="BN284" s="263"/>
      <c r="BO284" s="263"/>
      <c r="BP284" s="263"/>
      <c r="BQ284" s="263"/>
      <c r="BR284" s="263"/>
      <c r="BS284" s="263"/>
      <c r="BT284" s="263"/>
      <c r="BU284" s="263"/>
      <c r="BV284" s="263"/>
      <c r="BW284" s="263"/>
      <c r="BX284" s="263"/>
      <c r="BY284" s="263"/>
      <c r="BZ284" s="263"/>
      <c r="CA284" s="263"/>
      <c r="CB284" s="263"/>
      <c r="CC284" s="263"/>
      <c r="CD284" s="263"/>
      <c r="CE284" s="263"/>
      <c r="CF284" s="263"/>
      <c r="CG284" s="263"/>
      <c r="CH284" s="263"/>
      <c r="CI284" s="263"/>
      <c r="CJ284" s="263"/>
    </row>
    <row r="285" spans="1:5" s="60" customFormat="1" ht="18" customHeight="1">
      <c r="A285" s="183"/>
      <c r="B285" s="184">
        <v>80110</v>
      </c>
      <c r="C285" s="246" t="s">
        <v>225</v>
      </c>
      <c r="D285" s="171"/>
      <c r="E285" s="172">
        <f>IF(SUM(E286:E290)&gt;0,SUM(E286:E290),"")</f>
        <v>11856230</v>
      </c>
    </row>
    <row r="286" spans="1:5" ht="24">
      <c r="A286" s="176"/>
      <c r="B286" s="178"/>
      <c r="C286" s="179" t="s">
        <v>444</v>
      </c>
      <c r="D286" s="185">
        <v>2540</v>
      </c>
      <c r="E286" s="230">
        <v>483586</v>
      </c>
    </row>
    <row r="287" spans="1:5" ht="24.75" customHeight="1">
      <c r="A287" s="176"/>
      <c r="B287" s="178"/>
      <c r="C287" s="173" t="s">
        <v>446</v>
      </c>
      <c r="D287" s="185">
        <v>2590</v>
      </c>
      <c r="E287" s="230"/>
    </row>
    <row r="288" spans="1:5" s="251" customFormat="1" ht="12.75">
      <c r="A288" s="249"/>
      <c r="B288" s="240"/>
      <c r="C288" s="174" t="s">
        <v>462</v>
      </c>
      <c r="D288" s="250">
        <v>2650</v>
      </c>
      <c r="E288" s="230">
        <v>9552644</v>
      </c>
    </row>
    <row r="289" spans="1:5" s="251" customFormat="1" ht="30" customHeight="1">
      <c r="A289" s="249"/>
      <c r="B289" s="240"/>
      <c r="C289" s="173" t="s">
        <v>463</v>
      </c>
      <c r="D289" s="250">
        <v>6050</v>
      </c>
      <c r="E289" s="230">
        <v>1810000</v>
      </c>
    </row>
    <row r="290" spans="1:5" s="251" customFormat="1" ht="48">
      <c r="A290" s="249"/>
      <c r="B290" s="240"/>
      <c r="C290" s="173" t="s">
        <v>458</v>
      </c>
      <c r="D290" s="250">
        <v>6210</v>
      </c>
      <c r="E290" s="230">
        <v>10000</v>
      </c>
    </row>
    <row r="291" spans="1:5" s="60" customFormat="1" ht="18" customHeight="1">
      <c r="A291" s="183"/>
      <c r="B291" s="196">
        <v>80111</v>
      </c>
      <c r="C291" s="236" t="s">
        <v>464</v>
      </c>
      <c r="D291" s="198"/>
      <c r="E291" s="177">
        <f>IF(SUM(E292:E293)&gt;0,SUM(E292:E293),"")</f>
        <v>494910</v>
      </c>
    </row>
    <row r="292" spans="1:5" ht="24">
      <c r="A292" s="176"/>
      <c r="B292" s="178"/>
      <c r="C292" s="173" t="s">
        <v>446</v>
      </c>
      <c r="D292" s="185">
        <v>2590</v>
      </c>
      <c r="E292" s="230"/>
    </row>
    <row r="293" spans="1:5" ht="12.75">
      <c r="A293" s="176"/>
      <c r="B293" s="203"/>
      <c r="C293" s="174" t="s">
        <v>462</v>
      </c>
      <c r="D293" s="185">
        <v>2650</v>
      </c>
      <c r="E293" s="230">
        <v>494910</v>
      </c>
    </row>
    <row r="294" spans="1:5" ht="18" customHeight="1">
      <c r="A294" s="176"/>
      <c r="B294" s="196" t="s">
        <v>466</v>
      </c>
      <c r="C294" s="236" t="s">
        <v>467</v>
      </c>
      <c r="D294" s="272"/>
      <c r="E294" s="177">
        <f>IF(SUM(E295)&gt;0,SUM(E295),"")</f>
        <v>11000</v>
      </c>
    </row>
    <row r="295" spans="1:5" ht="12.75">
      <c r="A295" s="176"/>
      <c r="B295" s="203"/>
      <c r="C295" s="174" t="s">
        <v>315</v>
      </c>
      <c r="D295" s="185">
        <v>4300</v>
      </c>
      <c r="E295" s="230">
        <v>11000</v>
      </c>
    </row>
    <row r="296" spans="1:5" s="82" customFormat="1" ht="21.75" customHeight="1">
      <c r="A296" s="183"/>
      <c r="B296" s="196">
        <v>80120</v>
      </c>
      <c r="C296" s="236" t="s">
        <v>468</v>
      </c>
      <c r="D296" s="198"/>
      <c r="E296" s="177">
        <f>IF(SUM(E297:E313)&gt;0,SUM(E297:E313),"")</f>
        <v>8572435</v>
      </c>
    </row>
    <row r="297" spans="1:5" s="83" customFormat="1" ht="27" customHeight="1">
      <c r="A297" s="176"/>
      <c r="B297" s="178"/>
      <c r="C297" s="173" t="s">
        <v>446</v>
      </c>
      <c r="D297" s="185">
        <v>2590</v>
      </c>
      <c r="E297" s="230">
        <v>0</v>
      </c>
    </row>
    <row r="298" spans="1:5" s="273" customFormat="1" ht="24">
      <c r="A298" s="176"/>
      <c r="B298" s="178"/>
      <c r="C298" s="254" t="s">
        <v>469</v>
      </c>
      <c r="D298" s="375">
        <v>2540</v>
      </c>
      <c r="E298" s="285">
        <f>IF(SUM(E299:E303)&gt;0,SUM(E299:E303),"")</f>
      </c>
    </row>
    <row r="299" spans="1:5" s="83" customFormat="1" ht="12.75">
      <c r="A299" s="176"/>
      <c r="B299" s="178"/>
      <c r="C299" s="274" t="s">
        <v>470</v>
      </c>
      <c r="D299" s="200"/>
      <c r="E299" s="230"/>
    </row>
    <row r="300" spans="1:5" s="83" customFormat="1" ht="12.75">
      <c r="A300" s="176"/>
      <c r="B300" s="178"/>
      <c r="C300" s="275" t="s">
        <v>471</v>
      </c>
      <c r="D300" s="200"/>
      <c r="E300" s="230"/>
    </row>
    <row r="301" spans="1:5" s="83" customFormat="1" ht="12.75">
      <c r="A301" s="176"/>
      <c r="B301" s="178"/>
      <c r="C301" s="276" t="s">
        <v>472</v>
      </c>
      <c r="D301" s="200"/>
      <c r="E301" s="230"/>
    </row>
    <row r="302" spans="1:5" s="83" customFormat="1" ht="12.75">
      <c r="A302" s="176"/>
      <c r="B302" s="178"/>
      <c r="C302" s="274" t="s">
        <v>473</v>
      </c>
      <c r="D302" s="200"/>
      <c r="E302" s="237"/>
    </row>
    <row r="303" spans="1:5" s="83" customFormat="1" ht="12.75">
      <c r="A303" s="176"/>
      <c r="B303" s="178"/>
      <c r="C303" s="275" t="s">
        <v>474</v>
      </c>
      <c r="D303" s="200"/>
      <c r="E303" s="237"/>
    </row>
    <row r="304" spans="1:5" s="83" customFormat="1" ht="27" customHeight="1">
      <c r="A304" s="176"/>
      <c r="B304" s="178"/>
      <c r="C304" s="179" t="s">
        <v>469</v>
      </c>
      <c r="D304" s="286">
        <v>2540</v>
      </c>
      <c r="E304" s="360"/>
    </row>
    <row r="305" spans="1:5" s="83" customFormat="1" ht="12.75">
      <c r="A305" s="176"/>
      <c r="B305" s="178"/>
      <c r="C305" s="274" t="s">
        <v>470</v>
      </c>
      <c r="D305" s="189"/>
      <c r="E305" s="239">
        <v>114372</v>
      </c>
    </row>
    <row r="306" spans="1:5" s="83" customFormat="1" ht="12.75">
      <c r="A306" s="176"/>
      <c r="B306" s="178"/>
      <c r="C306" s="275" t="s">
        <v>471</v>
      </c>
      <c r="D306" s="200"/>
      <c r="E306" s="230">
        <v>39680</v>
      </c>
    </row>
    <row r="307" spans="1:5" s="83" customFormat="1" ht="12.75">
      <c r="A307" s="176"/>
      <c r="B307" s="178"/>
      <c r="C307" s="275" t="s">
        <v>474</v>
      </c>
      <c r="D307" s="192"/>
      <c r="E307" s="230">
        <v>59173</v>
      </c>
    </row>
    <row r="308" spans="1:5" s="83" customFormat="1" ht="12.75">
      <c r="A308" s="176"/>
      <c r="B308" s="178"/>
      <c r="C308" s="276" t="s">
        <v>472</v>
      </c>
      <c r="D308" s="200"/>
      <c r="E308" s="230">
        <v>216967</v>
      </c>
    </row>
    <row r="309" spans="1:5" s="83" customFormat="1" ht="12.75">
      <c r="A309" s="176"/>
      <c r="B309" s="178"/>
      <c r="C309" s="274" t="s">
        <v>473</v>
      </c>
      <c r="D309" s="192"/>
      <c r="E309" s="230">
        <v>115528</v>
      </c>
    </row>
    <row r="310" spans="1:5" s="83" customFormat="1" ht="15.75" customHeight="1">
      <c r="A310" s="176"/>
      <c r="B310" s="178"/>
      <c r="C310" s="279" t="s">
        <v>475</v>
      </c>
      <c r="D310" s="185"/>
      <c r="E310" s="230">
        <v>26769</v>
      </c>
    </row>
    <row r="311" spans="1:5" s="83" customFormat="1" ht="51">
      <c r="A311" s="176"/>
      <c r="B311" s="178"/>
      <c r="C311" s="280" t="s">
        <v>476</v>
      </c>
      <c r="D311" s="200">
        <v>2590</v>
      </c>
      <c r="E311" s="230">
        <v>87351</v>
      </c>
    </row>
    <row r="312" spans="1:5" s="83" customFormat="1" ht="27" customHeight="1">
      <c r="A312" s="176"/>
      <c r="B312" s="281"/>
      <c r="C312" s="280" t="s">
        <v>477</v>
      </c>
      <c r="D312" s="286">
        <v>2650</v>
      </c>
      <c r="E312" s="230">
        <v>7873895</v>
      </c>
    </row>
    <row r="313" spans="1:5" s="83" customFormat="1" ht="48.75" customHeight="1">
      <c r="A313" s="176"/>
      <c r="B313" s="281"/>
      <c r="C313" s="173" t="s">
        <v>458</v>
      </c>
      <c r="D313" s="286">
        <v>6210</v>
      </c>
      <c r="E313" s="230">
        <v>38700</v>
      </c>
    </row>
    <row r="314" spans="1:5" s="83" customFormat="1" ht="22.5" customHeight="1">
      <c r="A314" s="176"/>
      <c r="B314" s="282" t="s">
        <v>478</v>
      </c>
      <c r="C314" s="236" t="s">
        <v>228</v>
      </c>
      <c r="D314" s="272"/>
      <c r="E314" s="177">
        <f>IF(SUM(E315:E317)&gt;0,SUM(E315:E317),"")</f>
        <v>1004775</v>
      </c>
    </row>
    <row r="315" spans="1:5" s="83" customFormat="1" ht="22.5" customHeight="1">
      <c r="A315" s="176"/>
      <c r="B315" s="283"/>
      <c r="C315" s="367" t="s">
        <v>479</v>
      </c>
      <c r="D315" s="284">
        <v>2540</v>
      </c>
      <c r="E315" s="366">
        <v>121375</v>
      </c>
    </row>
    <row r="316" spans="1:5" s="83" customFormat="1" ht="22.5" customHeight="1">
      <c r="A316" s="176"/>
      <c r="B316" s="283"/>
      <c r="C316" s="173" t="s">
        <v>446</v>
      </c>
      <c r="D316" s="284">
        <v>2590</v>
      </c>
      <c r="E316" s="258"/>
    </row>
    <row r="317" spans="1:5" s="83" customFormat="1" ht="28.5" customHeight="1">
      <c r="A317" s="176"/>
      <c r="B317" s="283"/>
      <c r="C317" s="280" t="s">
        <v>477</v>
      </c>
      <c r="D317" s="284">
        <v>2650</v>
      </c>
      <c r="E317" s="366">
        <v>883400</v>
      </c>
    </row>
    <row r="318" spans="1:5" s="82" customFormat="1" ht="19.5" customHeight="1">
      <c r="A318" s="176"/>
      <c r="B318" s="196">
        <v>80130</v>
      </c>
      <c r="C318" s="197" t="s">
        <v>229</v>
      </c>
      <c r="D318" s="198"/>
      <c r="E318" s="177">
        <f>IF(SUM(E319,E322,E341:E343)&gt;0,SUM(E319,E322,E341:E343),"")</f>
        <v>11821279</v>
      </c>
    </row>
    <row r="319" spans="1:5" s="83" customFormat="1" ht="24">
      <c r="A319" s="183"/>
      <c r="B319" s="178"/>
      <c r="C319" s="373" t="s">
        <v>480</v>
      </c>
      <c r="D319" s="375">
        <v>2540</v>
      </c>
      <c r="E319" s="285">
        <f>IF(SUM(E320:E321)&gt;0,SUM(E320:E321),"")</f>
        <v>926069</v>
      </c>
    </row>
    <row r="320" spans="1:5" s="83" customFormat="1" ht="12.75">
      <c r="A320" s="176"/>
      <c r="B320" s="178"/>
      <c r="C320" s="276" t="s">
        <v>481</v>
      </c>
      <c r="D320" s="200"/>
      <c r="E320" s="230"/>
    </row>
    <row r="321" spans="1:5" s="83" customFormat="1" ht="51">
      <c r="A321" s="176"/>
      <c r="B321" s="178"/>
      <c r="C321" s="280" t="s">
        <v>482</v>
      </c>
      <c r="D321" s="200">
        <v>2590</v>
      </c>
      <c r="E321" s="230">
        <v>926069</v>
      </c>
    </row>
    <row r="322" spans="1:5" s="83" customFormat="1" ht="24">
      <c r="A322" s="176"/>
      <c r="B322" s="178"/>
      <c r="C322" s="254" t="s">
        <v>444</v>
      </c>
      <c r="D322" s="374">
        <v>2540</v>
      </c>
      <c r="E322" s="287">
        <f>IF(SUM(E323:E340)&gt;0,SUM(E323:E340),"")</f>
        <v>1938247</v>
      </c>
    </row>
    <row r="323" spans="1:5" s="83" customFormat="1" ht="12.75">
      <c r="A323" s="176"/>
      <c r="B323" s="178"/>
      <c r="C323" s="275" t="s">
        <v>483</v>
      </c>
      <c r="D323" s="200"/>
      <c r="E323" s="239">
        <v>212928</v>
      </c>
    </row>
    <row r="324" spans="1:5" s="83" customFormat="1" ht="12.75">
      <c r="A324" s="176"/>
      <c r="B324" s="178"/>
      <c r="C324" s="275" t="s">
        <v>484</v>
      </c>
      <c r="D324" s="200"/>
      <c r="E324" s="230">
        <v>131813</v>
      </c>
    </row>
    <row r="325" spans="1:5" s="83" customFormat="1" ht="12.75">
      <c r="A325" s="176"/>
      <c r="B325" s="178"/>
      <c r="C325" s="275" t="s">
        <v>485</v>
      </c>
      <c r="D325" s="200"/>
      <c r="E325" s="230">
        <v>25349</v>
      </c>
    </row>
    <row r="326" spans="1:5" s="83" customFormat="1" ht="12.75">
      <c r="A326" s="176"/>
      <c r="B326" s="178"/>
      <c r="C326" s="275" t="s">
        <v>486</v>
      </c>
      <c r="D326" s="200"/>
      <c r="E326" s="230">
        <v>104774</v>
      </c>
    </row>
    <row r="327" spans="1:5" s="83" customFormat="1" ht="12.75">
      <c r="A327" s="176"/>
      <c r="B327" s="178"/>
      <c r="C327" s="275" t="s">
        <v>487</v>
      </c>
      <c r="D327" s="200"/>
      <c r="E327" s="230">
        <v>103084</v>
      </c>
    </row>
    <row r="328" spans="1:5" s="83" customFormat="1" ht="12.75">
      <c r="A328" s="176"/>
      <c r="B328" s="178"/>
      <c r="C328" s="274" t="s">
        <v>488</v>
      </c>
      <c r="D328" s="200"/>
      <c r="E328" s="230">
        <v>150402</v>
      </c>
    </row>
    <row r="329" spans="1:5" s="83" customFormat="1" ht="12.75">
      <c r="A329" s="176"/>
      <c r="B329" s="178"/>
      <c r="C329" s="275" t="s">
        <v>489</v>
      </c>
      <c r="D329" s="200"/>
      <c r="E329" s="230">
        <v>106464</v>
      </c>
    </row>
    <row r="330" spans="1:5" s="83" customFormat="1" ht="12.75">
      <c r="A330" s="176"/>
      <c r="B330" s="178"/>
      <c r="C330" s="274" t="s">
        <v>490</v>
      </c>
      <c r="D330" s="200"/>
      <c r="E330" s="230">
        <v>343051</v>
      </c>
    </row>
    <row r="331" spans="1:5" s="83" customFormat="1" ht="12.75">
      <c r="A331" s="176"/>
      <c r="B331" s="178"/>
      <c r="C331" s="275" t="s">
        <v>491</v>
      </c>
      <c r="D331" s="200"/>
      <c r="E331" s="230"/>
    </row>
    <row r="332" spans="1:5" s="83" customFormat="1" ht="12.75">
      <c r="A332" s="176"/>
      <c r="B332" s="178"/>
      <c r="C332" s="275" t="s">
        <v>492</v>
      </c>
      <c r="D332" s="200"/>
      <c r="E332" s="230">
        <v>76046</v>
      </c>
    </row>
    <row r="333" spans="1:5" s="83" customFormat="1" ht="12.75">
      <c r="A333" s="176"/>
      <c r="B333" s="178"/>
      <c r="C333" s="275" t="s">
        <v>493</v>
      </c>
      <c r="D333" s="200"/>
      <c r="E333" s="230"/>
    </row>
    <row r="334" spans="1:5" s="83" customFormat="1" ht="12.75">
      <c r="A334" s="176"/>
      <c r="B334" s="178"/>
      <c r="C334" s="275" t="s">
        <v>494</v>
      </c>
      <c r="D334" s="200"/>
      <c r="E334" s="230">
        <v>52387</v>
      </c>
    </row>
    <row r="335" spans="1:5" s="83" customFormat="1" ht="12.75">
      <c r="A335" s="176"/>
      <c r="B335" s="178"/>
      <c r="C335" s="275" t="s">
        <v>495</v>
      </c>
      <c r="D335" s="200"/>
      <c r="E335" s="230">
        <v>25349</v>
      </c>
    </row>
    <row r="336" spans="1:5" s="83" customFormat="1" ht="12.75">
      <c r="A336" s="176"/>
      <c r="B336" s="178"/>
      <c r="C336" s="275" t="s">
        <v>496</v>
      </c>
      <c r="D336" s="200"/>
      <c r="E336" s="230">
        <v>77735</v>
      </c>
    </row>
    <row r="337" spans="1:5" s="83" customFormat="1" ht="12.75">
      <c r="A337" s="176"/>
      <c r="B337" s="178"/>
      <c r="C337" s="275" t="s">
        <v>497</v>
      </c>
      <c r="D337" s="200"/>
      <c r="E337" s="230">
        <v>87875</v>
      </c>
    </row>
    <row r="338" spans="1:5" s="83" customFormat="1" ht="12.75">
      <c r="A338" s="176"/>
      <c r="B338" s="178"/>
      <c r="C338" s="275" t="s">
        <v>498</v>
      </c>
      <c r="D338" s="200"/>
      <c r="E338" s="230">
        <v>123363</v>
      </c>
    </row>
    <row r="339" spans="1:5" s="83" customFormat="1" ht="12.75">
      <c r="A339" s="176"/>
      <c r="B339" s="178"/>
      <c r="C339" s="276" t="s">
        <v>481</v>
      </c>
      <c r="D339" s="200"/>
      <c r="E339" s="230">
        <v>257127</v>
      </c>
    </row>
    <row r="340" spans="1:5" s="83" customFormat="1" ht="12.75">
      <c r="A340" s="176"/>
      <c r="B340" s="178"/>
      <c r="C340" s="288" t="s">
        <v>499</v>
      </c>
      <c r="D340" s="200"/>
      <c r="E340" s="230">
        <v>60500</v>
      </c>
    </row>
    <row r="341" spans="1:5" s="83" customFormat="1" ht="12.75">
      <c r="A341" s="176"/>
      <c r="B341" s="178"/>
      <c r="C341" s="194" t="s">
        <v>500</v>
      </c>
      <c r="D341" s="192">
        <v>2650</v>
      </c>
      <c r="E341" s="270">
        <v>8906463</v>
      </c>
    </row>
    <row r="342" spans="1:5" s="83" customFormat="1" ht="12.75">
      <c r="A342" s="176"/>
      <c r="B342" s="178"/>
      <c r="C342" s="173" t="s">
        <v>345</v>
      </c>
      <c r="D342" s="185">
        <v>6050</v>
      </c>
      <c r="E342" s="362"/>
    </row>
    <row r="343" spans="1:5" s="83" customFormat="1" ht="60">
      <c r="A343" s="176"/>
      <c r="B343" s="203"/>
      <c r="C343" s="254" t="s">
        <v>501</v>
      </c>
      <c r="D343" s="375">
        <v>6210</v>
      </c>
      <c r="E343" s="289">
        <v>50500</v>
      </c>
    </row>
    <row r="344" spans="1:5" s="83" customFormat="1" ht="18" customHeight="1">
      <c r="A344" s="176"/>
      <c r="B344" s="265"/>
      <c r="C344" s="290"/>
      <c r="D344" s="291"/>
      <c r="E344" s="177">
        <f>IF(SUM(E345:E345)&gt;0,SUM(E345:E345),"")</f>
      </c>
    </row>
    <row r="345" spans="1:5" s="83" customFormat="1" ht="15.75" customHeight="1">
      <c r="A345" s="176"/>
      <c r="B345" s="203"/>
      <c r="C345" s="173"/>
      <c r="D345" s="185"/>
      <c r="E345" s="230"/>
    </row>
    <row r="346" spans="1:5" s="82" customFormat="1" ht="23.25" customHeight="1">
      <c r="A346" s="176"/>
      <c r="B346" s="196">
        <v>80134</v>
      </c>
      <c r="C346" s="197" t="s">
        <v>502</v>
      </c>
      <c r="D346" s="198"/>
      <c r="E346" s="177">
        <f>IF(SUM(E347:E347)&gt;0,SUM(E347:E347),"")</f>
        <v>215250</v>
      </c>
    </row>
    <row r="347" spans="1:5" s="83" customFormat="1" ht="18" customHeight="1">
      <c r="A347" s="183"/>
      <c r="B347" s="178"/>
      <c r="C347" s="173" t="s">
        <v>503</v>
      </c>
      <c r="D347" s="185">
        <v>2650</v>
      </c>
      <c r="E347" s="230">
        <v>215250</v>
      </c>
    </row>
    <row r="348" spans="1:5" s="82" customFormat="1" ht="30" customHeight="1">
      <c r="A348" s="176"/>
      <c r="B348" s="196">
        <v>80140</v>
      </c>
      <c r="C348" s="197" t="s">
        <v>504</v>
      </c>
      <c r="D348" s="198"/>
      <c r="E348" s="177">
        <f>IF(SUM(E349:E350)&gt;0,SUM(E349:E350),"")</f>
        <v>1374700</v>
      </c>
    </row>
    <row r="349" spans="1:5" s="83" customFormat="1" ht="24">
      <c r="A349" s="183"/>
      <c r="B349" s="178"/>
      <c r="C349" s="173" t="s">
        <v>505</v>
      </c>
      <c r="D349" s="185">
        <v>2650</v>
      </c>
      <c r="E349" s="230">
        <v>1374700</v>
      </c>
    </row>
    <row r="350" spans="1:5" s="83" customFormat="1" ht="17.25" customHeight="1">
      <c r="A350" s="176"/>
      <c r="B350" s="178"/>
      <c r="C350" s="173"/>
      <c r="D350" s="185"/>
      <c r="E350" s="230"/>
    </row>
    <row r="351" spans="1:5" s="83" customFormat="1" ht="24.75" customHeight="1">
      <c r="A351" s="176"/>
      <c r="B351" s="196" t="s">
        <v>506</v>
      </c>
      <c r="C351" s="236" t="s">
        <v>507</v>
      </c>
      <c r="D351" s="272"/>
      <c r="E351" s="177">
        <f>IF(SUM(E352:E355)&gt;0,SUM(E352:E355),"")</f>
        <v>225285</v>
      </c>
    </row>
    <row r="352" spans="1:5" s="83" customFormat="1" ht="15.75" customHeight="1">
      <c r="A352" s="176"/>
      <c r="B352" s="203"/>
      <c r="C352" s="173" t="s">
        <v>312</v>
      </c>
      <c r="D352" s="185">
        <v>4210</v>
      </c>
      <c r="E352" s="230"/>
    </row>
    <row r="353" spans="1:5" s="83" customFormat="1" ht="15.75" customHeight="1">
      <c r="A353" s="204"/>
      <c r="B353" s="178"/>
      <c r="C353" s="194" t="s">
        <v>508</v>
      </c>
      <c r="D353" s="192">
        <v>4240</v>
      </c>
      <c r="E353" s="230"/>
    </row>
    <row r="354" spans="1:5" s="83" customFormat="1" ht="18.75" customHeight="1">
      <c r="A354" s="176"/>
      <c r="B354" s="178"/>
      <c r="C354" s="194" t="s">
        <v>509</v>
      </c>
      <c r="D354" s="192">
        <v>4300</v>
      </c>
      <c r="E354" s="230">
        <v>225285</v>
      </c>
    </row>
    <row r="355" spans="1:7" s="83" customFormat="1" ht="17.25" customHeight="1">
      <c r="A355" s="176"/>
      <c r="B355" s="203"/>
      <c r="C355" s="194" t="s">
        <v>316</v>
      </c>
      <c r="D355" s="192">
        <v>4410</v>
      </c>
      <c r="E355" s="230"/>
      <c r="G355" s="292"/>
    </row>
    <row r="356" spans="1:5" s="82" customFormat="1" ht="24.75" customHeight="1">
      <c r="A356" s="176"/>
      <c r="B356" s="184">
        <v>80195</v>
      </c>
      <c r="C356" s="246" t="s">
        <v>94</v>
      </c>
      <c r="D356" s="171"/>
      <c r="E356" s="172">
        <f>IF(SUM(E357:E364)&gt;0,SUM(E357:E364),"")</f>
        <v>510876</v>
      </c>
    </row>
    <row r="357" spans="1:5" s="83" customFormat="1" ht="15" customHeight="1">
      <c r="A357" s="183"/>
      <c r="B357" s="178"/>
      <c r="C357" s="174" t="s">
        <v>402</v>
      </c>
      <c r="D357" s="185">
        <v>4300</v>
      </c>
      <c r="E357" s="230">
        <v>10000</v>
      </c>
    </row>
    <row r="358" spans="1:5" s="83" customFormat="1" ht="15" customHeight="1">
      <c r="A358" s="176"/>
      <c r="B358" s="178"/>
      <c r="C358" s="279" t="s">
        <v>510</v>
      </c>
      <c r="D358" s="189">
        <v>4440</v>
      </c>
      <c r="E358" s="237">
        <v>377637</v>
      </c>
    </row>
    <row r="359" spans="1:5" s="83" customFormat="1" ht="24">
      <c r="A359" s="176"/>
      <c r="B359" s="229"/>
      <c r="C359" s="173" t="s">
        <v>511</v>
      </c>
      <c r="D359" s="185">
        <v>8070</v>
      </c>
      <c r="E359" s="230">
        <v>75389</v>
      </c>
    </row>
    <row r="360" spans="1:5" s="83" customFormat="1" ht="15" customHeight="1">
      <c r="A360" s="176"/>
      <c r="B360" s="178"/>
      <c r="C360" s="293" t="s">
        <v>312</v>
      </c>
      <c r="D360" s="200">
        <v>4210</v>
      </c>
      <c r="E360" s="239"/>
    </row>
    <row r="361" spans="1:5" s="83" customFormat="1" ht="15" customHeight="1">
      <c r="A361" s="228"/>
      <c r="B361" s="229"/>
      <c r="C361" s="173" t="s">
        <v>89</v>
      </c>
      <c r="D361" s="185">
        <v>4580</v>
      </c>
      <c r="E361" s="230"/>
    </row>
    <row r="362" spans="1:5" s="83" customFormat="1" ht="15" customHeight="1">
      <c r="A362" s="176"/>
      <c r="B362" s="294"/>
      <c r="C362" s="226" t="s">
        <v>377</v>
      </c>
      <c r="D362" s="189">
        <v>4590</v>
      </c>
      <c r="E362" s="237"/>
    </row>
    <row r="363" spans="1:5" s="83" customFormat="1" ht="15" customHeight="1">
      <c r="A363" s="228"/>
      <c r="B363" s="229"/>
      <c r="C363" s="173" t="s">
        <v>417</v>
      </c>
      <c r="D363" s="185">
        <v>4610</v>
      </c>
      <c r="E363" s="230"/>
    </row>
    <row r="364" spans="1:5" s="83" customFormat="1" ht="31.5" customHeight="1" thickBot="1">
      <c r="A364" s="176"/>
      <c r="B364" s="178"/>
      <c r="C364" s="194" t="s">
        <v>512</v>
      </c>
      <c r="D364" s="200">
        <v>8070</v>
      </c>
      <c r="E364" s="314">
        <v>47850</v>
      </c>
    </row>
    <row r="365" spans="1:5" s="87" customFormat="1" ht="21.75" customHeight="1" thickBot="1">
      <c r="A365" s="187">
        <v>851</v>
      </c>
      <c r="B365" s="182"/>
      <c r="C365" s="245" t="s">
        <v>235</v>
      </c>
      <c r="D365" s="168"/>
      <c r="E365" s="169">
        <f>IF(SUM(E366,E373,E378)&gt;0,SUM(E366,E373,E378),"")</f>
        <v>655145</v>
      </c>
    </row>
    <row r="366" spans="1:5" s="82" customFormat="1" ht="21.75" customHeight="1">
      <c r="A366" s="234"/>
      <c r="B366" s="184">
        <v>85154</v>
      </c>
      <c r="C366" s="246" t="s">
        <v>236</v>
      </c>
      <c r="D366" s="171"/>
      <c r="E366" s="172">
        <f>IF(SUM(E367:E372)&gt;0,SUM(E367:E372),"")</f>
        <v>595488</v>
      </c>
    </row>
    <row r="367" spans="1:5" s="83" customFormat="1" ht="34.5" customHeight="1">
      <c r="A367" s="183"/>
      <c r="B367" s="178"/>
      <c r="C367" s="248" t="s">
        <v>513</v>
      </c>
      <c r="D367" s="185">
        <v>2620</v>
      </c>
      <c r="E367" s="230">
        <v>50000</v>
      </c>
    </row>
    <row r="368" spans="1:5" s="296" customFormat="1" ht="24">
      <c r="A368" s="176"/>
      <c r="B368" s="238"/>
      <c r="C368" s="248" t="s">
        <v>514</v>
      </c>
      <c r="D368" s="295">
        <v>4300</v>
      </c>
      <c r="E368" s="230">
        <v>257744</v>
      </c>
    </row>
    <row r="369" spans="1:5" s="83" customFormat="1" ht="24">
      <c r="A369" s="297"/>
      <c r="B369" s="178"/>
      <c r="C369" s="173" t="s">
        <v>515</v>
      </c>
      <c r="D369" s="185">
        <v>2630</v>
      </c>
      <c r="E369" s="230">
        <v>247744</v>
      </c>
    </row>
    <row r="370" spans="1:5" s="83" customFormat="1" ht="12.75">
      <c r="A370" s="176"/>
      <c r="B370" s="178"/>
      <c r="C370" s="174" t="s">
        <v>516</v>
      </c>
      <c r="D370" s="185">
        <v>3030</v>
      </c>
      <c r="E370" s="230">
        <v>35000</v>
      </c>
    </row>
    <row r="371" spans="1:5" s="83" customFormat="1" ht="12.75">
      <c r="A371" s="176"/>
      <c r="B371" s="178"/>
      <c r="C371" s="174" t="s">
        <v>312</v>
      </c>
      <c r="D371" s="185">
        <v>4210</v>
      </c>
      <c r="E371" s="230">
        <v>5000</v>
      </c>
    </row>
    <row r="372" spans="1:5" s="83" customFormat="1" ht="12.75">
      <c r="A372" s="176"/>
      <c r="B372" s="203"/>
      <c r="C372" s="174"/>
      <c r="D372" s="185"/>
      <c r="E372" s="230"/>
    </row>
    <row r="373" spans="1:5" s="97" customFormat="1" ht="36">
      <c r="A373" s="176"/>
      <c r="B373" s="298">
        <v>85156</v>
      </c>
      <c r="C373" s="170" t="s">
        <v>517</v>
      </c>
      <c r="D373" s="299"/>
      <c r="E373" s="300">
        <f>IF(SUM(E374:E374)&gt;0,SUM(E374:E374),"")</f>
        <v>32000</v>
      </c>
    </row>
    <row r="374" spans="1:5" s="83" customFormat="1" ht="18.75" customHeight="1">
      <c r="A374" s="301"/>
      <c r="B374" s="178"/>
      <c r="C374" s="376" t="s">
        <v>518</v>
      </c>
      <c r="D374" s="375">
        <v>4130</v>
      </c>
      <c r="E374" s="289">
        <f>IF(SUM(E375:E377)&gt;0,SUM(E375:E377),"")</f>
        <v>32000</v>
      </c>
    </row>
    <row r="375" spans="1:5" s="83" customFormat="1" ht="12.75">
      <c r="A375" s="176"/>
      <c r="B375" s="178"/>
      <c r="C375" s="276" t="s">
        <v>519</v>
      </c>
      <c r="D375" s="200"/>
      <c r="E375" s="231"/>
    </row>
    <row r="376" spans="1:5" s="83" customFormat="1" ht="12.75">
      <c r="A376" s="176"/>
      <c r="B376" s="178"/>
      <c r="C376" s="276" t="s">
        <v>520</v>
      </c>
      <c r="D376" s="200"/>
      <c r="E376" s="277">
        <v>28000</v>
      </c>
    </row>
    <row r="377" spans="1:5" s="83" customFormat="1" ht="12.75">
      <c r="A377" s="176"/>
      <c r="B377" s="203"/>
      <c r="C377" s="302" t="s">
        <v>521</v>
      </c>
      <c r="D377" s="192"/>
      <c r="E377" s="233">
        <v>4000</v>
      </c>
    </row>
    <row r="378" spans="1:5" s="82" customFormat="1" ht="21" customHeight="1">
      <c r="A378" s="204"/>
      <c r="B378" s="184">
        <v>85195</v>
      </c>
      <c r="C378" s="246" t="s">
        <v>94</v>
      </c>
      <c r="D378" s="171"/>
      <c r="E378" s="172">
        <f>IF(SUM(E379:E380)&gt;0,SUM(E379:E380),"")</f>
        <v>27657</v>
      </c>
    </row>
    <row r="379" spans="1:5" s="83" customFormat="1" ht="36">
      <c r="A379" s="183"/>
      <c r="B379" s="178"/>
      <c r="C379" s="173" t="s">
        <v>522</v>
      </c>
      <c r="D379" s="185">
        <v>2820</v>
      </c>
      <c r="E379" s="230">
        <v>27657</v>
      </c>
    </row>
    <row r="380" spans="1:5" s="83" customFormat="1" ht="13.5" thickBot="1">
      <c r="A380" s="176"/>
      <c r="B380" s="178"/>
      <c r="C380" s="279"/>
      <c r="D380" s="189"/>
      <c r="E380" s="237"/>
    </row>
    <row r="381" spans="1:5" s="87" customFormat="1" ht="22.5" customHeight="1" thickBot="1">
      <c r="A381" s="187">
        <v>852</v>
      </c>
      <c r="B381" s="182"/>
      <c r="C381" s="245" t="s">
        <v>523</v>
      </c>
      <c r="D381" s="168"/>
      <c r="E381" s="169">
        <f>IF(SUM(E382,E387)&gt;0,SUM(E382,E387),"")</f>
        <v>165440</v>
      </c>
    </row>
    <row r="382" spans="1:5" s="82" customFormat="1" ht="21.75" customHeight="1">
      <c r="A382" s="234"/>
      <c r="B382" s="184" t="s">
        <v>524</v>
      </c>
      <c r="C382" s="246" t="s">
        <v>243</v>
      </c>
      <c r="D382" s="171"/>
      <c r="E382" s="172">
        <f>IF(SUM(E383:E383)&gt;0,SUM(E383:E383),"")</f>
        <v>45850</v>
      </c>
    </row>
    <row r="383" spans="1:5" s="83" customFormat="1" ht="24" customHeight="1">
      <c r="A383" s="176"/>
      <c r="B383" s="178"/>
      <c r="C383" s="377" t="s">
        <v>526</v>
      </c>
      <c r="D383" s="371">
        <v>2580</v>
      </c>
      <c r="E383" s="378">
        <f>IF(SUM(E384:E386)&gt;0,SUM(E384:E386),"")</f>
        <v>45850</v>
      </c>
    </row>
    <row r="384" spans="1:5" s="83" customFormat="1" ht="12.75">
      <c r="A384" s="176"/>
      <c r="B384" s="178"/>
      <c r="C384" s="276" t="s">
        <v>527</v>
      </c>
      <c r="D384" s="200"/>
      <c r="E384" s="230">
        <v>22925</v>
      </c>
    </row>
    <row r="385" spans="1:5" s="83" customFormat="1" ht="12.75">
      <c r="A385" s="176"/>
      <c r="B385" s="178"/>
      <c r="C385" s="274" t="s">
        <v>528</v>
      </c>
      <c r="D385" s="200"/>
      <c r="E385" s="230">
        <v>22925</v>
      </c>
    </row>
    <row r="386" spans="1:5" s="83" customFormat="1" ht="12.75">
      <c r="A386" s="176"/>
      <c r="B386" s="203"/>
      <c r="C386" s="302" t="s">
        <v>529</v>
      </c>
      <c r="D386" s="192"/>
      <c r="E386" s="230"/>
    </row>
    <row r="387" spans="1:5" s="82" customFormat="1" ht="23.25" customHeight="1">
      <c r="A387" s="176"/>
      <c r="B387" s="196" t="s">
        <v>531</v>
      </c>
      <c r="C387" s="236" t="s">
        <v>94</v>
      </c>
      <c r="D387" s="198"/>
      <c r="E387" s="177">
        <f>IF(SUM(E388:E395)&gt;0,SUM(E388:E395),"")</f>
        <v>119590</v>
      </c>
    </row>
    <row r="388" spans="1:5" s="273" customFormat="1" ht="24.75" customHeight="1">
      <c r="A388" s="183"/>
      <c r="B388" s="178"/>
      <c r="C388" s="173" t="s">
        <v>532</v>
      </c>
      <c r="D388" s="189">
        <v>2630</v>
      </c>
      <c r="E388" s="306">
        <v>25000</v>
      </c>
    </row>
    <row r="389" spans="1:5" s="83" customFormat="1" ht="26.25" customHeight="1">
      <c r="A389" s="176"/>
      <c r="B389" s="178"/>
      <c r="C389" s="188" t="s">
        <v>533</v>
      </c>
      <c r="D389" s="200">
        <v>2820</v>
      </c>
      <c r="E389" s="231">
        <v>48000</v>
      </c>
    </row>
    <row r="390" spans="1:5" s="83" customFormat="1" ht="48" customHeight="1">
      <c r="A390" s="176"/>
      <c r="B390" s="178"/>
      <c r="C390" s="199" t="s">
        <v>534</v>
      </c>
      <c r="D390" s="200">
        <v>2820</v>
      </c>
      <c r="E390" s="230">
        <v>30000</v>
      </c>
    </row>
    <row r="391" spans="1:5" s="83" customFormat="1" ht="12.75">
      <c r="A391" s="176"/>
      <c r="B391" s="178"/>
      <c r="C391" s="302"/>
      <c r="D391" s="192"/>
      <c r="E391" s="230"/>
    </row>
    <row r="392" spans="1:5" s="83" customFormat="1" ht="15" customHeight="1">
      <c r="A392" s="176"/>
      <c r="B392" s="178"/>
      <c r="C392" s="174" t="s">
        <v>530</v>
      </c>
      <c r="D392" s="185">
        <v>3110</v>
      </c>
      <c r="E392" s="230">
        <v>0</v>
      </c>
    </row>
    <row r="393" spans="1:5" s="83" customFormat="1" ht="12.75">
      <c r="A393" s="176"/>
      <c r="B393" s="178"/>
      <c r="C393" s="173"/>
      <c r="D393" s="185"/>
      <c r="E393" s="232"/>
    </row>
    <row r="394" spans="1:5" s="83" customFormat="1" ht="12.75">
      <c r="A394" s="176"/>
      <c r="B394" s="178"/>
      <c r="C394" s="174" t="s">
        <v>535</v>
      </c>
      <c r="D394" s="185">
        <v>4440</v>
      </c>
      <c r="E394" s="232">
        <v>16590</v>
      </c>
    </row>
    <row r="395" spans="1:5" s="83" customFormat="1" ht="13.5" thickBot="1">
      <c r="A395" s="221"/>
      <c r="B395" s="178"/>
      <c r="C395" s="279"/>
      <c r="D395" s="189"/>
      <c r="E395" s="237"/>
    </row>
    <row r="396" spans="1:13" s="308" customFormat="1" ht="25.5" customHeight="1" thickBot="1">
      <c r="A396" s="187">
        <v>853</v>
      </c>
      <c r="B396" s="368"/>
      <c r="C396" s="369" t="s">
        <v>536</v>
      </c>
      <c r="D396" s="307"/>
      <c r="E396" s="169">
        <f>IF(SUM(E397,E408)&gt;0,SUM(E397,E408),"")</f>
        <v>237510</v>
      </c>
      <c r="F396" s="292"/>
      <c r="G396" s="292"/>
      <c r="H396" s="292"/>
      <c r="I396" s="292"/>
      <c r="J396" s="292"/>
      <c r="K396" s="292"/>
      <c r="L396" s="292"/>
      <c r="M396" s="292"/>
    </row>
    <row r="397" spans="1:5" s="83" customFormat="1" ht="21.75" customHeight="1">
      <c r="A397" s="309"/>
      <c r="B397" s="365" t="s">
        <v>537</v>
      </c>
      <c r="C397" s="170" t="s">
        <v>264</v>
      </c>
      <c r="D397" s="310"/>
      <c r="E397" s="172">
        <f>IF(SUM(E398:E407)&gt;0,SUM(E398:E407),"")</f>
        <v>237510</v>
      </c>
    </row>
    <row r="398" spans="1:5" s="83" customFormat="1" ht="12.75">
      <c r="A398" s="176"/>
      <c r="B398" s="178"/>
      <c r="C398" s="174" t="s">
        <v>309</v>
      </c>
      <c r="D398" s="200">
        <v>4010</v>
      </c>
      <c r="E398" s="232">
        <v>126102</v>
      </c>
    </row>
    <row r="399" spans="1:5" s="83" customFormat="1" ht="12.75">
      <c r="A399" s="176"/>
      <c r="B399" s="178"/>
      <c r="C399" s="174" t="s">
        <v>310</v>
      </c>
      <c r="D399" s="200">
        <v>4040</v>
      </c>
      <c r="E399" s="232">
        <v>9584</v>
      </c>
    </row>
    <row r="400" spans="1:5" s="83" customFormat="1" ht="12.75">
      <c r="A400" s="176"/>
      <c r="B400" s="178"/>
      <c r="C400" s="174" t="s">
        <v>311</v>
      </c>
      <c r="D400" s="200">
        <v>4110</v>
      </c>
      <c r="E400" s="232">
        <v>23379</v>
      </c>
    </row>
    <row r="401" spans="1:5" s="83" customFormat="1" ht="12.75">
      <c r="A401" s="176"/>
      <c r="B401" s="178"/>
      <c r="C401" s="174" t="s">
        <v>401</v>
      </c>
      <c r="D401" s="200">
        <v>4120</v>
      </c>
      <c r="E401" s="232">
        <v>3324</v>
      </c>
    </row>
    <row r="402" spans="1:5" s="83" customFormat="1" ht="12.75">
      <c r="A402" s="176"/>
      <c r="B402" s="178"/>
      <c r="C402" s="174" t="s">
        <v>409</v>
      </c>
      <c r="D402" s="200">
        <v>4210</v>
      </c>
      <c r="E402" s="232">
        <v>2787</v>
      </c>
    </row>
    <row r="403" spans="1:5" s="83" customFormat="1" ht="12.75">
      <c r="A403" s="176"/>
      <c r="B403" s="178"/>
      <c r="C403" s="174" t="s">
        <v>313</v>
      </c>
      <c r="D403" s="200">
        <v>4260</v>
      </c>
      <c r="E403" s="232">
        <v>1434</v>
      </c>
    </row>
    <row r="404" spans="1:5" s="83" customFormat="1" ht="12.75">
      <c r="A404" s="176"/>
      <c r="B404" s="178"/>
      <c r="C404" s="174" t="s">
        <v>315</v>
      </c>
      <c r="D404" s="200">
        <v>4300</v>
      </c>
      <c r="E404" s="232">
        <v>67694</v>
      </c>
    </row>
    <row r="405" spans="1:5" s="83" customFormat="1" ht="12.75">
      <c r="A405" s="176"/>
      <c r="B405" s="178"/>
      <c r="C405" s="279" t="s">
        <v>316</v>
      </c>
      <c r="D405" s="200">
        <v>4410</v>
      </c>
      <c r="E405" s="232">
        <v>500</v>
      </c>
    </row>
    <row r="406" spans="1:5" s="83" customFormat="1" ht="12.75">
      <c r="A406" s="176"/>
      <c r="B406" s="178"/>
      <c r="C406" s="279" t="s">
        <v>465</v>
      </c>
      <c r="D406" s="200">
        <v>4440</v>
      </c>
      <c r="E406" s="232">
        <v>2706</v>
      </c>
    </row>
    <row r="407" spans="1:5" s="83" customFormat="1" ht="12.75">
      <c r="A407" s="176"/>
      <c r="B407" s="178"/>
      <c r="C407" s="194" t="s">
        <v>431</v>
      </c>
      <c r="D407" s="200">
        <v>6060</v>
      </c>
      <c r="E407" s="277"/>
    </row>
    <row r="408" spans="1:5" s="83" customFormat="1" ht="27.75" customHeight="1">
      <c r="A408" s="176"/>
      <c r="B408" s="282" t="s">
        <v>538</v>
      </c>
      <c r="C408" s="236" t="s">
        <v>539</v>
      </c>
      <c r="D408" s="291"/>
      <c r="E408" s="177">
        <f>IF(SUM(E409:E409)&gt;0,SUM(E409:E409),"")</f>
      </c>
    </row>
    <row r="409" spans="1:5" s="83" customFormat="1" ht="36.75" thickBot="1">
      <c r="A409" s="176"/>
      <c r="B409" s="178"/>
      <c r="C409" s="226" t="s">
        <v>540</v>
      </c>
      <c r="D409" s="185">
        <v>2320</v>
      </c>
      <c r="E409" s="278"/>
    </row>
    <row r="410" spans="1:5" s="87" customFormat="1" ht="21.75" customHeight="1" thickBot="1">
      <c r="A410" s="361">
        <v>854</v>
      </c>
      <c r="B410" s="182"/>
      <c r="C410" s="245" t="s">
        <v>265</v>
      </c>
      <c r="D410" s="168"/>
      <c r="E410" s="169">
        <f>IF(SUM(E411,E415,E418,E423,553,E431,E436)&gt;0,SUM(E411,E415,E418,E423,E428,E431,E436),"")</f>
        <v>4119451</v>
      </c>
    </row>
    <row r="411" spans="1:5" s="82" customFormat="1" ht="18" customHeight="1">
      <c r="A411" s="234"/>
      <c r="B411" s="184">
        <v>85401</v>
      </c>
      <c r="C411" s="246" t="s">
        <v>266</v>
      </c>
      <c r="D411" s="171"/>
      <c r="E411" s="363">
        <f>IF(SUM(E413:E414)&gt;0,SUM(E413:E414),"")</f>
        <v>1305292</v>
      </c>
    </row>
    <row r="412" spans="1:5" s="83" customFormat="1" ht="24">
      <c r="A412" s="183"/>
      <c r="B412" s="178"/>
      <c r="C412" s="173" t="s">
        <v>446</v>
      </c>
      <c r="D412" s="185">
        <v>2590</v>
      </c>
      <c r="E412" s="364"/>
    </row>
    <row r="413" spans="1:5" s="83" customFormat="1" ht="12.75">
      <c r="A413" s="176"/>
      <c r="B413" s="178"/>
      <c r="C413" s="174" t="s">
        <v>541</v>
      </c>
      <c r="D413" s="185">
        <v>2650</v>
      </c>
      <c r="E413" s="230">
        <v>1305292</v>
      </c>
    </row>
    <row r="414" spans="1:5" s="83" customFormat="1" ht="48">
      <c r="A414" s="176"/>
      <c r="B414" s="203"/>
      <c r="C414" s="173" t="s">
        <v>542</v>
      </c>
      <c r="D414" s="185">
        <v>6210</v>
      </c>
      <c r="E414" s="230"/>
    </row>
    <row r="415" spans="1:5" s="82" customFormat="1" ht="18" customHeight="1">
      <c r="A415" s="311"/>
      <c r="B415" s="196"/>
      <c r="C415" s="236"/>
      <c r="D415" s="198"/>
      <c r="E415" s="177">
        <f>IF(SUM(E416:E417)&gt;0,SUM(E416:E417),"")</f>
      </c>
    </row>
    <row r="416" spans="1:5" s="83" customFormat="1" ht="12.75">
      <c r="A416" s="183"/>
      <c r="B416" s="178"/>
      <c r="C416" s="248"/>
      <c r="D416" s="185"/>
      <c r="E416" s="230"/>
    </row>
    <row r="417" spans="1:5" s="83" customFormat="1" ht="12.75">
      <c r="A417" s="176"/>
      <c r="B417" s="203"/>
      <c r="C417" s="174"/>
      <c r="D417" s="185"/>
      <c r="E417" s="230"/>
    </row>
    <row r="418" spans="1:5" s="82" customFormat="1" ht="27" customHeight="1">
      <c r="A418" s="176"/>
      <c r="B418" s="196">
        <v>85406</v>
      </c>
      <c r="C418" s="312" t="s">
        <v>267</v>
      </c>
      <c r="D418" s="198"/>
      <c r="E418" s="177">
        <f>IF(SUM(E420:E422)&gt;0,SUM(E420:E422),"")</f>
        <v>610670</v>
      </c>
    </row>
    <row r="419" spans="1:5" s="83" customFormat="1" ht="24">
      <c r="A419" s="183"/>
      <c r="B419" s="178"/>
      <c r="C419" s="173" t="s">
        <v>446</v>
      </c>
      <c r="D419" s="185">
        <v>2590</v>
      </c>
      <c r="E419" s="43"/>
    </row>
    <row r="420" spans="1:5" s="83" customFormat="1" ht="15.75" customHeight="1">
      <c r="A420" s="183"/>
      <c r="B420" s="178"/>
      <c r="C420" s="173" t="s">
        <v>500</v>
      </c>
      <c r="D420" s="185">
        <v>2650</v>
      </c>
      <c r="E420" s="230">
        <v>610670</v>
      </c>
    </row>
    <row r="421" spans="1:5" s="83" customFormat="1" ht="27" customHeight="1">
      <c r="A421" s="176"/>
      <c r="B421" s="178"/>
      <c r="C421" s="173" t="s">
        <v>543</v>
      </c>
      <c r="D421" s="185">
        <v>6210</v>
      </c>
      <c r="E421" s="230"/>
    </row>
    <row r="422" spans="1:5" s="83" customFormat="1" ht="12.75">
      <c r="A422" s="176"/>
      <c r="B422" s="203"/>
      <c r="C422" s="174"/>
      <c r="D422" s="185"/>
      <c r="E422" s="230"/>
    </row>
    <row r="423" spans="1:5" s="82" customFormat="1" ht="18" customHeight="1">
      <c r="A423" s="176"/>
      <c r="B423" s="196">
        <v>85410</v>
      </c>
      <c r="C423" s="236" t="s">
        <v>268</v>
      </c>
      <c r="D423" s="198"/>
      <c r="E423" s="172">
        <f>IF(SUM(E424,E425,E426:E427)&gt;0,SUM(E424,E425,E426:E427),"")</f>
        <v>2107674</v>
      </c>
    </row>
    <row r="424" spans="1:5" s="83" customFormat="1" ht="24">
      <c r="A424" s="183"/>
      <c r="B424" s="178"/>
      <c r="C424" s="248" t="s">
        <v>544</v>
      </c>
      <c r="D424" s="185">
        <v>2540</v>
      </c>
      <c r="E424" s="230"/>
    </row>
    <row r="425" spans="1:5" s="83" customFormat="1" ht="51">
      <c r="A425" s="176"/>
      <c r="B425" s="178"/>
      <c r="C425" s="280" t="s">
        <v>545</v>
      </c>
      <c r="D425" s="185">
        <v>2590</v>
      </c>
      <c r="E425" s="230">
        <v>100794</v>
      </c>
    </row>
    <row r="426" spans="1:5" s="83" customFormat="1" ht="12.75">
      <c r="A426" s="176"/>
      <c r="B426" s="178"/>
      <c r="C426" s="173" t="s">
        <v>546</v>
      </c>
      <c r="D426" s="185">
        <v>2650</v>
      </c>
      <c r="E426" s="230">
        <v>2006880</v>
      </c>
    </row>
    <row r="427" spans="1:5" s="83" customFormat="1" ht="35.25" customHeight="1">
      <c r="A427" s="176"/>
      <c r="B427" s="203"/>
      <c r="C427" s="173" t="s">
        <v>543</v>
      </c>
      <c r="D427" s="185">
        <v>6210</v>
      </c>
      <c r="E427" s="230"/>
    </row>
    <row r="428" spans="1:5" s="87" customFormat="1" ht="18" customHeight="1">
      <c r="A428" s="176"/>
      <c r="B428" s="184" t="s">
        <v>547</v>
      </c>
      <c r="C428" s="236" t="s">
        <v>548</v>
      </c>
      <c r="D428" s="198"/>
      <c r="E428" s="172">
        <f>IF(SUM(E429:E430)&gt;0,SUM(E429:E430),"")</f>
        <v>11335</v>
      </c>
    </row>
    <row r="429" spans="1:5" s="83" customFormat="1" ht="12.75">
      <c r="A429" s="201"/>
      <c r="B429" s="178"/>
      <c r="C429" s="174" t="s">
        <v>315</v>
      </c>
      <c r="D429" s="313">
        <v>4300</v>
      </c>
      <c r="E429" s="230"/>
    </row>
    <row r="430" spans="1:5" s="83" customFormat="1" ht="12.75">
      <c r="A430" s="176"/>
      <c r="B430" s="203"/>
      <c r="C430" s="174" t="s">
        <v>315</v>
      </c>
      <c r="D430" s="185">
        <v>4300</v>
      </c>
      <c r="E430" s="230">
        <v>11335</v>
      </c>
    </row>
    <row r="431" spans="1:5" s="82" customFormat="1" ht="18" customHeight="1">
      <c r="A431" s="176"/>
      <c r="B431" s="196" t="s">
        <v>549</v>
      </c>
      <c r="C431" s="236" t="s">
        <v>550</v>
      </c>
      <c r="D431" s="198" t="s">
        <v>354</v>
      </c>
      <c r="E431" s="172">
        <f>IF(SUM(E432:E435)&gt;0,SUM(E432:E435),"")</f>
        <v>34480</v>
      </c>
    </row>
    <row r="432" spans="1:5" s="83" customFormat="1" ht="12.75">
      <c r="A432" s="183"/>
      <c r="B432" s="178"/>
      <c r="C432" s="174" t="s">
        <v>551</v>
      </c>
      <c r="D432" s="185">
        <v>4440</v>
      </c>
      <c r="E432" s="230"/>
    </row>
    <row r="433" spans="1:5" s="83" customFormat="1" ht="12.75">
      <c r="A433" s="176"/>
      <c r="B433" s="178"/>
      <c r="C433" s="174" t="s">
        <v>552</v>
      </c>
      <c r="D433" s="185">
        <v>4440</v>
      </c>
      <c r="E433" s="230">
        <v>24293</v>
      </c>
    </row>
    <row r="434" spans="1:5" s="83" customFormat="1" ht="24">
      <c r="A434" s="176"/>
      <c r="B434" s="178"/>
      <c r="C434" s="173" t="s">
        <v>553</v>
      </c>
      <c r="D434" s="185">
        <v>8070</v>
      </c>
      <c r="E434" s="239">
        <v>10187</v>
      </c>
    </row>
    <row r="435" spans="1:5" s="83" customFormat="1" ht="12.75">
      <c r="A435" s="176"/>
      <c r="B435" s="203"/>
      <c r="C435" s="174" t="s">
        <v>315</v>
      </c>
      <c r="D435" s="185">
        <v>4300</v>
      </c>
      <c r="E435" s="230"/>
    </row>
    <row r="436" spans="1:5" s="82" customFormat="1" ht="18" customHeight="1">
      <c r="A436" s="176"/>
      <c r="B436" s="196">
        <v>85415</v>
      </c>
      <c r="C436" s="236" t="s">
        <v>269</v>
      </c>
      <c r="D436" s="198"/>
      <c r="E436" s="177">
        <f>IF(SUM(E437:E438)&gt;0,SUM(E437:E438),"")</f>
        <v>50000</v>
      </c>
    </row>
    <row r="437" spans="1:5" s="83" customFormat="1" ht="12.75">
      <c r="A437" s="183"/>
      <c r="B437" s="178"/>
      <c r="C437" s="174" t="s">
        <v>554</v>
      </c>
      <c r="D437" s="185">
        <v>3240</v>
      </c>
      <c r="E437" s="230">
        <v>50000</v>
      </c>
    </row>
    <row r="438" spans="1:5" s="83" customFormat="1" ht="13.5" thickBot="1">
      <c r="A438" s="221"/>
      <c r="B438" s="242"/>
      <c r="C438" s="243"/>
      <c r="D438" s="244"/>
      <c r="E438" s="314"/>
    </row>
    <row r="439" spans="1:5" s="87" customFormat="1" ht="21" customHeight="1" thickBot="1">
      <c r="A439" s="361">
        <v>900</v>
      </c>
      <c r="B439" s="182"/>
      <c r="C439" s="245" t="s">
        <v>270</v>
      </c>
      <c r="D439" s="168"/>
      <c r="E439" s="169">
        <f>IF(SUM(E440,E449,E453,E460,E466,E469,E474,E477)&gt;0,SUM(E440,E449,E453,E460,E466,E469,E474,E477),"")</f>
        <v>19079688</v>
      </c>
    </row>
    <row r="440" spans="1:5" s="82" customFormat="1" ht="18" customHeight="1">
      <c r="A440" s="234"/>
      <c r="B440" s="184">
        <v>90001</v>
      </c>
      <c r="C440" s="246" t="s">
        <v>271</v>
      </c>
      <c r="D440" s="171"/>
      <c r="E440" s="172">
        <f>IF(SUM(E441,E445:E448)&gt;0,SUM(E441,E445:E448),"")</f>
        <v>13140182</v>
      </c>
    </row>
    <row r="441" spans="1:5" s="273" customFormat="1" ht="16.5" customHeight="1">
      <c r="A441" s="183"/>
      <c r="B441" s="178"/>
      <c r="C441" s="376" t="s">
        <v>345</v>
      </c>
      <c r="D441" s="375">
        <v>6052</v>
      </c>
      <c r="E441" s="285">
        <f>IF(SUM(E442:E444)&gt;0,SUM(E442:E444),"")</f>
        <v>5391182</v>
      </c>
    </row>
    <row r="442" spans="1:5" s="83" customFormat="1" ht="15" customHeight="1">
      <c r="A442" s="176"/>
      <c r="B442" s="178"/>
      <c r="C442" s="276" t="s">
        <v>555</v>
      </c>
      <c r="D442" s="200"/>
      <c r="E442" s="231">
        <v>5325912</v>
      </c>
    </row>
    <row r="443" spans="1:5" s="83" customFormat="1" ht="15" customHeight="1">
      <c r="A443" s="176"/>
      <c r="B443" s="178"/>
      <c r="C443" s="302" t="s">
        <v>555</v>
      </c>
      <c r="D443" s="192"/>
      <c r="E443" s="233"/>
    </row>
    <row r="444" spans="1:5" s="83" customFormat="1" ht="15" customHeight="1">
      <c r="A444" s="176"/>
      <c r="B444" s="178"/>
      <c r="C444" s="173" t="s">
        <v>556</v>
      </c>
      <c r="D444" s="192">
        <v>6052</v>
      </c>
      <c r="E444" s="239">
        <v>65270</v>
      </c>
    </row>
    <row r="445" spans="1:5" s="83" customFormat="1" ht="27.75" customHeight="1">
      <c r="A445" s="176"/>
      <c r="B445" s="178"/>
      <c r="C445" s="173" t="s">
        <v>557</v>
      </c>
      <c r="D445" s="185">
        <v>6051</v>
      </c>
      <c r="E445" s="230">
        <v>6087000</v>
      </c>
    </row>
    <row r="446" spans="1:5" s="83" customFormat="1" ht="36.75" customHeight="1">
      <c r="A446" s="176"/>
      <c r="B446" s="178"/>
      <c r="C446" s="173" t="s">
        <v>558</v>
      </c>
      <c r="D446" s="185">
        <v>6051</v>
      </c>
      <c r="E446" s="230">
        <v>772000</v>
      </c>
    </row>
    <row r="447" spans="1:5" s="83" customFormat="1" ht="35.25" customHeight="1">
      <c r="A447" s="176"/>
      <c r="B447" s="178"/>
      <c r="C447" s="173" t="s">
        <v>559</v>
      </c>
      <c r="D447" s="185">
        <v>6210</v>
      </c>
      <c r="E447" s="230"/>
    </row>
    <row r="448" spans="1:5" s="83" customFormat="1" ht="26.25" customHeight="1">
      <c r="A448" s="176"/>
      <c r="B448" s="178"/>
      <c r="C448" s="173" t="s">
        <v>560</v>
      </c>
      <c r="D448" s="185">
        <v>6330</v>
      </c>
      <c r="E448" s="230">
        <v>890000</v>
      </c>
    </row>
    <row r="449" spans="1:5" s="82" customFormat="1" ht="18" customHeight="1">
      <c r="A449" s="176"/>
      <c r="B449" s="196">
        <v>90002</v>
      </c>
      <c r="C449" s="236" t="s">
        <v>279</v>
      </c>
      <c r="D449" s="198"/>
      <c r="E449" s="177">
        <f>IF(SUM(E450:E452)&gt;0,SUM(E450:E452),"")</f>
        <v>1445276</v>
      </c>
    </row>
    <row r="450" spans="1:5" s="83" customFormat="1" ht="12.75">
      <c r="A450" s="183"/>
      <c r="B450" s="178"/>
      <c r="C450" s="174" t="s">
        <v>315</v>
      </c>
      <c r="D450" s="185">
        <v>4300</v>
      </c>
      <c r="E450" s="230">
        <v>322600</v>
      </c>
    </row>
    <row r="451" spans="1:5" s="83" customFormat="1" ht="24">
      <c r="A451" s="176"/>
      <c r="B451" s="178"/>
      <c r="C451" s="173" t="s">
        <v>561</v>
      </c>
      <c r="D451" s="185">
        <v>6050</v>
      </c>
      <c r="E451" s="230">
        <v>1100000</v>
      </c>
    </row>
    <row r="452" spans="1:5" s="83" customFormat="1" ht="24">
      <c r="A452" s="176"/>
      <c r="B452" s="203"/>
      <c r="C452" s="173" t="s">
        <v>0</v>
      </c>
      <c r="D452" s="185">
        <v>8070</v>
      </c>
      <c r="E452" s="230">
        <v>22676</v>
      </c>
    </row>
    <row r="453" spans="1:5" s="82" customFormat="1" ht="18" customHeight="1">
      <c r="A453" s="176"/>
      <c r="B453" s="196">
        <v>90003</v>
      </c>
      <c r="C453" s="236" t="s">
        <v>1</v>
      </c>
      <c r="D453" s="198"/>
      <c r="E453" s="177">
        <f>IF(SUM(E454,E457:E459)&gt;0,SUM(E454,E457:E459),"")</f>
        <v>1142789</v>
      </c>
    </row>
    <row r="454" spans="1:5" s="273" customFormat="1" ht="17.25" customHeight="1">
      <c r="A454" s="315"/>
      <c r="B454" s="178"/>
      <c r="C454" s="376" t="s">
        <v>338</v>
      </c>
      <c r="D454" s="375">
        <v>4300</v>
      </c>
      <c r="E454" s="285">
        <f>IF(SUM(E455:E456)&gt;0,SUM(E455:E456),"")</f>
        <v>618000</v>
      </c>
    </row>
    <row r="455" spans="1:5" s="83" customFormat="1" ht="12.75">
      <c r="A455" s="176"/>
      <c r="B455" s="178"/>
      <c r="C455" s="276" t="s">
        <v>2</v>
      </c>
      <c r="D455" s="200"/>
      <c r="E455" s="231">
        <v>257500</v>
      </c>
    </row>
    <row r="456" spans="1:5" s="83" customFormat="1" ht="12.75">
      <c r="A456" s="176"/>
      <c r="B456" s="178"/>
      <c r="C456" s="274" t="s">
        <v>3</v>
      </c>
      <c r="D456" s="200"/>
      <c r="E456" s="230">
        <v>360500</v>
      </c>
    </row>
    <row r="457" spans="1:5" s="83" customFormat="1" ht="24">
      <c r="A457" s="176"/>
      <c r="B457" s="178"/>
      <c r="C457" s="173" t="s">
        <v>4</v>
      </c>
      <c r="D457" s="185">
        <v>8070</v>
      </c>
      <c r="E457" s="230">
        <v>479189</v>
      </c>
    </row>
    <row r="458" spans="1:5" s="83" customFormat="1" ht="12.75">
      <c r="A458" s="176"/>
      <c r="B458" s="178"/>
      <c r="C458" s="174" t="s">
        <v>5</v>
      </c>
      <c r="D458" s="185">
        <v>8020</v>
      </c>
      <c r="E458" s="230">
        <v>45600</v>
      </c>
    </row>
    <row r="459" spans="1:5" s="83" customFormat="1" ht="12.75">
      <c r="A459" s="176"/>
      <c r="B459" s="178"/>
      <c r="C459" s="174"/>
      <c r="D459" s="185"/>
      <c r="E459" s="230"/>
    </row>
    <row r="460" spans="1:5" s="82" customFormat="1" ht="18" customHeight="1">
      <c r="A460" s="176"/>
      <c r="B460" s="196">
        <v>90004</v>
      </c>
      <c r="C460" s="236" t="s">
        <v>282</v>
      </c>
      <c r="D460" s="198"/>
      <c r="E460" s="177">
        <f>IF(SUM(E461,E465)&gt;0,SUM(E461,E465),"")</f>
        <v>760000</v>
      </c>
    </row>
    <row r="461" spans="1:5" s="83" customFormat="1" ht="12.75">
      <c r="A461" s="183"/>
      <c r="B461" s="178"/>
      <c r="C461" s="376" t="s">
        <v>315</v>
      </c>
      <c r="D461" s="375">
        <v>4300</v>
      </c>
      <c r="E461" s="285">
        <f>IF(SUM(E462:E464)&gt;0,SUM(E462:E464),"")</f>
        <v>760000</v>
      </c>
    </row>
    <row r="462" spans="1:5" s="83" customFormat="1" ht="12.75">
      <c r="A462" s="176"/>
      <c r="B462" s="178"/>
      <c r="C462" s="276" t="s">
        <v>8</v>
      </c>
      <c r="D462" s="200"/>
      <c r="E462" s="230">
        <v>320000</v>
      </c>
    </row>
    <row r="463" spans="1:5" s="83" customFormat="1" ht="12.75">
      <c r="A463" s="176"/>
      <c r="B463" s="178"/>
      <c r="C463" s="274" t="s">
        <v>9</v>
      </c>
      <c r="D463" s="200"/>
      <c r="E463" s="230">
        <v>440000</v>
      </c>
    </row>
    <row r="464" spans="1:5" s="83" customFormat="1" ht="12.75">
      <c r="A464" s="176"/>
      <c r="B464" s="178"/>
      <c r="C464" s="302"/>
      <c r="D464" s="192"/>
      <c r="E464" s="230"/>
    </row>
    <row r="465" spans="1:5" s="83" customFormat="1" ht="12.75">
      <c r="A465" s="176"/>
      <c r="B465" s="203"/>
      <c r="C465" s="174"/>
      <c r="D465" s="185"/>
      <c r="E465" s="230"/>
    </row>
    <row r="466" spans="1:5" s="82" customFormat="1" ht="18" customHeight="1">
      <c r="A466" s="176"/>
      <c r="B466" s="196">
        <v>90013</v>
      </c>
      <c r="C466" s="236" t="s">
        <v>10</v>
      </c>
      <c r="D466" s="198"/>
      <c r="E466" s="177">
        <f>IF(SUM(E467:E468)&gt;0,SUM(E467:E468),"")</f>
        <v>100000</v>
      </c>
    </row>
    <row r="467" spans="1:5" s="83" customFormat="1" ht="12.75">
      <c r="A467" s="183"/>
      <c r="B467" s="178"/>
      <c r="C467" s="174" t="s">
        <v>315</v>
      </c>
      <c r="D467" s="185">
        <v>4300</v>
      </c>
      <c r="E467" s="230">
        <v>100000</v>
      </c>
    </row>
    <row r="468" spans="1:5" s="83" customFormat="1" ht="12.75">
      <c r="A468" s="176"/>
      <c r="B468" s="203"/>
      <c r="C468" s="174"/>
      <c r="D468" s="185"/>
      <c r="E468" s="230"/>
    </row>
    <row r="469" spans="1:5" s="82" customFormat="1" ht="20.25" customHeight="1">
      <c r="A469" s="176"/>
      <c r="B469" s="184">
        <v>90015</v>
      </c>
      <c r="C469" s="246" t="s">
        <v>11</v>
      </c>
      <c r="D469" s="171"/>
      <c r="E469" s="172">
        <f>IF(SUM(E470:E473)&gt;0,SUM(E470:E473),"")</f>
        <v>1690000</v>
      </c>
    </row>
    <row r="470" spans="1:5" s="83" customFormat="1" ht="13.5" customHeight="1">
      <c r="A470" s="183"/>
      <c r="B470" s="178"/>
      <c r="C470" s="174" t="s">
        <v>12</v>
      </c>
      <c r="D470" s="185">
        <v>4300</v>
      </c>
      <c r="E470" s="230">
        <v>400000</v>
      </c>
    </row>
    <row r="471" spans="1:5" s="83" customFormat="1" ht="13.5" customHeight="1">
      <c r="A471" s="183"/>
      <c r="B471" s="178"/>
      <c r="C471" s="174" t="s">
        <v>312</v>
      </c>
      <c r="D471" s="185">
        <v>4210</v>
      </c>
      <c r="E471" s="230"/>
    </row>
    <row r="472" spans="1:5" s="83" customFormat="1" ht="15" customHeight="1">
      <c r="A472" s="176"/>
      <c r="B472" s="178"/>
      <c r="C472" s="174" t="s">
        <v>313</v>
      </c>
      <c r="D472" s="185">
        <v>4260</v>
      </c>
      <c r="E472" s="230">
        <v>1250000</v>
      </c>
    </row>
    <row r="473" spans="1:5" s="83" customFormat="1" ht="13.5" customHeight="1">
      <c r="A473" s="176"/>
      <c r="B473" s="203"/>
      <c r="C473" s="174" t="s">
        <v>448</v>
      </c>
      <c r="D473" s="185">
        <v>6050</v>
      </c>
      <c r="E473" s="230">
        <v>40000</v>
      </c>
    </row>
    <row r="474" spans="1:5" s="83" customFormat="1" ht="18" customHeight="1">
      <c r="A474" s="176"/>
      <c r="B474" s="184" t="s">
        <v>13</v>
      </c>
      <c r="C474" s="236" t="s">
        <v>14</v>
      </c>
      <c r="D474" s="198"/>
      <c r="E474" s="316">
        <f>IF(SUM(E475:E476)&gt;0,SUM(E475:E476),"")</f>
        <v>10000</v>
      </c>
    </row>
    <row r="475" spans="1:5" s="83" customFormat="1" ht="13.5" customHeight="1">
      <c r="A475" s="176"/>
      <c r="B475" s="178"/>
      <c r="C475" s="174" t="s">
        <v>312</v>
      </c>
      <c r="D475" s="185">
        <v>4210</v>
      </c>
      <c r="E475" s="230">
        <v>10000</v>
      </c>
    </row>
    <row r="476" spans="1:5" s="83" customFormat="1" ht="13.5" customHeight="1">
      <c r="A476" s="176"/>
      <c r="B476" s="203"/>
      <c r="C476" s="174" t="s">
        <v>315</v>
      </c>
      <c r="D476" s="317">
        <v>4300</v>
      </c>
      <c r="E476" s="230"/>
    </row>
    <row r="477" spans="1:5" s="82" customFormat="1" ht="20.25" customHeight="1">
      <c r="A477" s="176"/>
      <c r="B477" s="196">
        <v>90095</v>
      </c>
      <c r="C477" s="236" t="s">
        <v>94</v>
      </c>
      <c r="D477" s="198"/>
      <c r="E477" s="177">
        <f>IF(SUM(E478:E480,E483:E486)&gt;0,SUM(E478:E480,E483:E486),"")</f>
        <v>791441</v>
      </c>
    </row>
    <row r="478" spans="1:5" s="83" customFormat="1" ht="15" customHeight="1">
      <c r="A478" s="183"/>
      <c r="B478" s="178"/>
      <c r="C478" s="174" t="s">
        <v>15</v>
      </c>
      <c r="D478" s="185">
        <v>4100</v>
      </c>
      <c r="E478" s="230">
        <v>130000</v>
      </c>
    </row>
    <row r="479" spans="1:5" s="83" customFormat="1" ht="13.5" customHeight="1">
      <c r="A479" s="176"/>
      <c r="B479" s="178"/>
      <c r="C479" s="174" t="s">
        <v>16</v>
      </c>
      <c r="D479" s="185">
        <v>4260</v>
      </c>
      <c r="E479" s="230">
        <v>5000</v>
      </c>
    </row>
    <row r="480" spans="1:5" s="273" customFormat="1" ht="13.5" customHeight="1">
      <c r="A480" s="176"/>
      <c r="B480" s="178"/>
      <c r="C480" s="376" t="s">
        <v>315</v>
      </c>
      <c r="D480" s="375">
        <v>4300</v>
      </c>
      <c r="E480" s="285">
        <f>IF(SUM(E481:E482)&gt;0,SUM(E481:E482),"")</f>
        <v>24000</v>
      </c>
    </row>
    <row r="481" spans="1:5" s="83" customFormat="1" ht="12.75">
      <c r="A481" s="176"/>
      <c r="B481" s="178"/>
      <c r="C481" s="274" t="s">
        <v>17</v>
      </c>
      <c r="D481" s="200"/>
      <c r="E481" s="230">
        <v>20000</v>
      </c>
    </row>
    <row r="482" spans="1:5" s="83" customFormat="1" ht="12.75">
      <c r="A482" s="176"/>
      <c r="B482" s="178"/>
      <c r="C482" s="302" t="s">
        <v>18</v>
      </c>
      <c r="D482" s="318"/>
      <c r="E482" s="230">
        <v>4000</v>
      </c>
    </row>
    <row r="483" spans="1:5" s="83" customFormat="1" ht="24">
      <c r="A483" s="176"/>
      <c r="B483" s="178"/>
      <c r="C483" s="173" t="s">
        <v>0</v>
      </c>
      <c r="D483" s="318">
        <v>8070</v>
      </c>
      <c r="E483" s="230">
        <v>8905</v>
      </c>
    </row>
    <row r="484" spans="1:5" s="83" customFormat="1" ht="15" customHeight="1">
      <c r="A484" s="176"/>
      <c r="B484" s="319"/>
      <c r="C484" s="173" t="s">
        <v>19</v>
      </c>
      <c r="D484" s="185">
        <v>4300</v>
      </c>
      <c r="E484" s="230">
        <v>3500</v>
      </c>
    </row>
    <row r="485" spans="1:5" s="83" customFormat="1" ht="12.75">
      <c r="A485" s="176"/>
      <c r="B485" s="178"/>
      <c r="C485" s="174" t="s">
        <v>20</v>
      </c>
      <c r="D485" s="185">
        <v>4430</v>
      </c>
      <c r="E485" s="230">
        <v>200000</v>
      </c>
    </row>
    <row r="486" spans="1:5" s="273" customFormat="1" ht="13.5" customHeight="1">
      <c r="A486" s="176"/>
      <c r="B486" s="178"/>
      <c r="C486" s="376" t="s">
        <v>345</v>
      </c>
      <c r="D486" s="375">
        <v>6050</v>
      </c>
      <c r="E486" s="285">
        <f>IF(SUM(E487:E489)&gt;0,SUM(E487:E489),"")</f>
        <v>420036</v>
      </c>
    </row>
    <row r="487" spans="1:5" s="83" customFormat="1" ht="12.75">
      <c r="A487" s="176"/>
      <c r="B487" s="178"/>
      <c r="C487" s="188" t="s">
        <v>21</v>
      </c>
      <c r="D487" s="200"/>
      <c r="E487" s="230"/>
    </row>
    <row r="488" spans="1:5" s="83" customFormat="1" ht="12.75">
      <c r="A488" s="204"/>
      <c r="B488" s="203"/>
      <c r="C488" s="302" t="s">
        <v>22</v>
      </c>
      <c r="D488" s="192"/>
      <c r="E488" s="230"/>
    </row>
    <row r="489" spans="1:5" s="83" customFormat="1" ht="13.5" thickBot="1">
      <c r="A489" s="221"/>
      <c r="B489" s="178"/>
      <c r="C489" s="288" t="s">
        <v>23</v>
      </c>
      <c r="D489" s="200"/>
      <c r="E489" s="277">
        <v>420036</v>
      </c>
    </row>
    <row r="490" spans="1:5" s="87" customFormat="1" ht="23.25" customHeight="1" thickBot="1">
      <c r="A490" s="361">
        <v>921</v>
      </c>
      <c r="B490" s="182"/>
      <c r="C490" s="245" t="s">
        <v>291</v>
      </c>
      <c r="D490" s="168"/>
      <c r="E490" s="169">
        <f>IF(SUM(E491,E494,E497,E501,E505,E508,E511)&gt;0,SUM(E491,E494,E497,E501,E505,E508,E511),"")</f>
        <v>2472200</v>
      </c>
    </row>
    <row r="491" spans="1:5" s="82" customFormat="1" ht="21" customHeight="1">
      <c r="A491" s="234"/>
      <c r="B491" s="184">
        <v>92106</v>
      </c>
      <c r="C491" s="246" t="s">
        <v>293</v>
      </c>
      <c r="D491" s="171"/>
      <c r="E491" s="172">
        <f>IF(SUM(E492:E493)&gt;0,SUM(E492:E493),"")</f>
        <v>310000</v>
      </c>
    </row>
    <row r="492" spans="1:5" s="83" customFormat="1" ht="15" customHeight="1">
      <c r="A492" s="183"/>
      <c r="B492" s="178"/>
      <c r="C492" s="174" t="s">
        <v>24</v>
      </c>
      <c r="D492" s="185">
        <v>2550</v>
      </c>
      <c r="E492" s="230">
        <v>310000</v>
      </c>
    </row>
    <row r="493" spans="1:5" s="303" customFormat="1" ht="12.75">
      <c r="A493" s="249"/>
      <c r="B493" s="241"/>
      <c r="C493" s="173"/>
      <c r="D493" s="250"/>
      <c r="E493" s="230"/>
    </row>
    <row r="494" spans="1:5" s="82" customFormat="1" ht="16.5" customHeight="1">
      <c r="A494" s="249"/>
      <c r="B494" s="184">
        <v>92108</v>
      </c>
      <c r="C494" s="246" t="s">
        <v>296</v>
      </c>
      <c r="D494" s="171"/>
      <c r="E494" s="172">
        <f>IF(SUM(E495:E496)&gt;0,SUM(E495:E496),"")</f>
        <v>330000</v>
      </c>
    </row>
    <row r="495" spans="1:5" s="83" customFormat="1" ht="12.75">
      <c r="A495" s="183"/>
      <c r="B495" s="178"/>
      <c r="C495" s="174" t="s">
        <v>24</v>
      </c>
      <c r="D495" s="185">
        <v>2550</v>
      </c>
      <c r="E495" s="230">
        <v>330000</v>
      </c>
    </row>
    <row r="496" spans="1:5" s="83" customFormat="1" ht="12.75">
      <c r="A496" s="176"/>
      <c r="B496" s="203"/>
      <c r="C496" s="174"/>
      <c r="D496" s="185"/>
      <c r="E496" s="230"/>
    </row>
    <row r="497" spans="1:5" s="82" customFormat="1" ht="16.5" customHeight="1">
      <c r="A497" s="176"/>
      <c r="B497" s="196">
        <v>92109</v>
      </c>
      <c r="C497" s="236" t="s">
        <v>25</v>
      </c>
      <c r="D497" s="198"/>
      <c r="E497" s="177">
        <f>IF(SUM(E498:E500)&gt;0,SUM(E498:E500),"")</f>
        <v>941700</v>
      </c>
    </row>
    <row r="498" spans="1:5" s="83" customFormat="1" ht="12.75">
      <c r="A498" s="183"/>
      <c r="B498" s="178"/>
      <c r="C498" s="174" t="s">
        <v>24</v>
      </c>
      <c r="D498" s="185">
        <v>2550</v>
      </c>
      <c r="E498" s="230">
        <v>851700</v>
      </c>
    </row>
    <row r="499" spans="1:5" s="83" customFormat="1" ht="12.75">
      <c r="A499" s="176"/>
      <c r="B499" s="178"/>
      <c r="C499" s="174" t="s">
        <v>26</v>
      </c>
      <c r="D499" s="185">
        <v>6130</v>
      </c>
      <c r="E499" s="230">
        <v>90000</v>
      </c>
    </row>
    <row r="500" spans="1:5" s="83" customFormat="1" ht="12.75">
      <c r="A500" s="176"/>
      <c r="B500" s="203"/>
      <c r="C500" s="174"/>
      <c r="D500" s="185"/>
      <c r="E500" s="230"/>
    </row>
    <row r="501" spans="1:5" s="82" customFormat="1" ht="16.5" customHeight="1">
      <c r="A501" s="176"/>
      <c r="B501" s="196">
        <v>92116</v>
      </c>
      <c r="C501" s="236" t="s">
        <v>298</v>
      </c>
      <c r="D501" s="198"/>
      <c r="E501" s="177">
        <f>IF(SUM(E502:E504)&gt;0,SUM(E502:E504),"")</f>
        <v>405000</v>
      </c>
    </row>
    <row r="502" spans="1:5" s="83" customFormat="1" ht="12.75">
      <c r="A502" s="183"/>
      <c r="B502" s="178"/>
      <c r="C502" s="174" t="s">
        <v>24</v>
      </c>
      <c r="D502" s="185">
        <v>2550</v>
      </c>
      <c r="E502" s="230">
        <v>395000</v>
      </c>
    </row>
    <row r="503" spans="1:5" s="296" customFormat="1" ht="12.75">
      <c r="A503" s="176"/>
      <c r="B503" s="238"/>
      <c r="C503" s="248" t="s">
        <v>26</v>
      </c>
      <c r="D503" s="295">
        <v>6130</v>
      </c>
      <c r="E503" s="230">
        <v>10000</v>
      </c>
    </row>
    <row r="504" spans="1:5" s="83" customFormat="1" ht="12.75">
      <c r="A504" s="297"/>
      <c r="B504" s="203"/>
      <c r="C504" s="174"/>
      <c r="D504" s="185"/>
      <c r="E504" s="230"/>
    </row>
    <row r="505" spans="1:5" s="82" customFormat="1" ht="16.5" customHeight="1">
      <c r="A505" s="176"/>
      <c r="B505" s="196">
        <v>92118</v>
      </c>
      <c r="C505" s="236" t="s">
        <v>300</v>
      </c>
      <c r="D505" s="198"/>
      <c r="E505" s="177">
        <f>IF(SUM(E506:E507)&gt;0,SUM(E506:E507),"")</f>
        <v>403000</v>
      </c>
    </row>
    <row r="506" spans="1:5" s="83" customFormat="1" ht="15" customHeight="1">
      <c r="A506" s="183"/>
      <c r="B506" s="178"/>
      <c r="C506" s="174" t="s">
        <v>24</v>
      </c>
      <c r="D506" s="185">
        <v>2550</v>
      </c>
      <c r="E506" s="230">
        <v>403000</v>
      </c>
    </row>
    <row r="507" spans="1:5" s="83" customFormat="1" ht="15" customHeight="1">
      <c r="A507" s="176"/>
      <c r="B507" s="203"/>
      <c r="C507" s="174"/>
      <c r="D507" s="185"/>
      <c r="E507" s="230"/>
    </row>
    <row r="508" spans="1:5" s="82" customFormat="1" ht="16.5" customHeight="1">
      <c r="A508" s="176"/>
      <c r="B508" s="196">
        <v>92120</v>
      </c>
      <c r="C508" s="236" t="s">
        <v>27</v>
      </c>
      <c r="D508" s="198"/>
      <c r="E508" s="177">
        <f>IF(SUM(E509:E510)&gt;0,SUM(E509:E510),"")</f>
        <v>25000</v>
      </c>
    </row>
    <row r="509" spans="1:5" s="303" customFormat="1" ht="36">
      <c r="A509" s="183"/>
      <c r="B509" s="240"/>
      <c r="C509" s="173" t="s">
        <v>28</v>
      </c>
      <c r="D509" s="250">
        <v>6230</v>
      </c>
      <c r="E509" s="230">
        <v>25000</v>
      </c>
    </row>
    <row r="510" spans="1:5" s="303" customFormat="1" ht="15.75" customHeight="1">
      <c r="A510" s="249"/>
      <c r="B510" s="240"/>
      <c r="C510" s="173"/>
      <c r="D510" s="250"/>
      <c r="E510" s="230"/>
    </row>
    <row r="511" spans="1:9" s="82" customFormat="1" ht="16.5" customHeight="1">
      <c r="A511" s="249"/>
      <c r="B511" s="196">
        <v>92195</v>
      </c>
      <c r="C511" s="236" t="s">
        <v>94</v>
      </c>
      <c r="D511" s="198"/>
      <c r="E511" s="177">
        <f>IF(SUM(E512,E526:E530)&gt;0,SUM(E512,E526:E530),"")</f>
        <v>57500</v>
      </c>
      <c r="I511" s="320"/>
    </row>
    <row r="512" spans="1:5" s="273" customFormat="1" ht="36">
      <c r="A512" s="183"/>
      <c r="B512" s="178"/>
      <c r="C512" s="254" t="s">
        <v>522</v>
      </c>
      <c r="D512" s="375">
        <v>2820</v>
      </c>
      <c r="E512" s="285">
        <f>IF(SUM(E513:E525)&gt;0,SUM(E513:E525),"")</f>
        <v>20500</v>
      </c>
    </row>
    <row r="513" spans="1:5" s="117" customFormat="1" ht="12.75">
      <c r="A513" s="176"/>
      <c r="B513" s="178"/>
      <c r="C513" s="276" t="s">
        <v>29</v>
      </c>
      <c r="D513" s="200"/>
      <c r="E513" s="230">
        <v>2000</v>
      </c>
    </row>
    <row r="514" spans="1:5" s="117" customFormat="1" ht="12.75">
      <c r="A514" s="176"/>
      <c r="B514" s="178"/>
      <c r="C514" s="274" t="s">
        <v>32</v>
      </c>
      <c r="D514" s="200"/>
      <c r="E514" s="230">
        <v>2000</v>
      </c>
    </row>
    <row r="515" spans="1:5" s="117" customFormat="1" ht="12.75">
      <c r="A515" s="176"/>
      <c r="B515" s="178"/>
      <c r="C515" s="274" t="s">
        <v>33</v>
      </c>
      <c r="D515" s="200"/>
      <c r="E515" s="230">
        <v>2000</v>
      </c>
    </row>
    <row r="516" spans="1:5" s="117" customFormat="1" ht="12.75">
      <c r="A516" s="176"/>
      <c r="B516" s="178"/>
      <c r="C516" s="274" t="s">
        <v>34</v>
      </c>
      <c r="D516" s="200"/>
      <c r="E516" s="230">
        <v>1000</v>
      </c>
    </row>
    <row r="517" spans="1:5" s="117" customFormat="1" ht="12.75">
      <c r="A517" s="176"/>
      <c r="B517" s="178"/>
      <c r="C517" s="274" t="s">
        <v>35</v>
      </c>
      <c r="D517" s="200"/>
      <c r="E517" s="230">
        <v>1000</v>
      </c>
    </row>
    <row r="518" spans="1:5" s="117" customFormat="1" ht="12.75">
      <c r="A518" s="176"/>
      <c r="B518" s="178"/>
      <c r="C518" s="274" t="s">
        <v>36</v>
      </c>
      <c r="D518" s="200"/>
      <c r="E518" s="230">
        <v>500</v>
      </c>
    </row>
    <row r="519" spans="1:5" s="117" customFormat="1" ht="12.75">
      <c r="A519" s="176"/>
      <c r="B519" s="178"/>
      <c r="C519" s="274" t="s">
        <v>37</v>
      </c>
      <c r="D519" s="200"/>
      <c r="E519" s="230">
        <v>3000</v>
      </c>
    </row>
    <row r="520" spans="1:5" s="117" customFormat="1" ht="13.5" customHeight="1">
      <c r="A520" s="176"/>
      <c r="B520" s="178"/>
      <c r="C520" s="321" t="s">
        <v>38</v>
      </c>
      <c r="D520" s="200"/>
      <c r="E520" s="230">
        <v>3000</v>
      </c>
    </row>
    <row r="521" spans="1:5" s="117" customFormat="1" ht="13.5" customHeight="1">
      <c r="A521" s="176"/>
      <c r="B521" s="178"/>
      <c r="C521" s="288" t="s">
        <v>39</v>
      </c>
      <c r="D521" s="200"/>
      <c r="E521" s="230">
        <v>1000</v>
      </c>
    </row>
    <row r="522" spans="1:5" s="117" customFormat="1" ht="13.5" customHeight="1">
      <c r="A522" s="176"/>
      <c r="B522" s="178"/>
      <c r="C522" s="288" t="s">
        <v>40</v>
      </c>
      <c r="D522" s="200"/>
      <c r="E522" s="230"/>
    </row>
    <row r="523" spans="1:5" s="117" customFormat="1" ht="13.5" customHeight="1">
      <c r="A523" s="176"/>
      <c r="B523" s="178"/>
      <c r="C523" s="288" t="s">
        <v>41</v>
      </c>
      <c r="D523" s="200"/>
      <c r="E523" s="230">
        <v>2000</v>
      </c>
    </row>
    <row r="524" spans="1:5" s="117" customFormat="1" ht="13.5" customHeight="1">
      <c r="A524" s="176"/>
      <c r="B524" s="178"/>
      <c r="C524" s="288" t="s">
        <v>42</v>
      </c>
      <c r="D524" s="200"/>
      <c r="E524" s="230">
        <v>2000</v>
      </c>
    </row>
    <row r="525" spans="1:5" s="117" customFormat="1" ht="12.75">
      <c r="A525" s="176"/>
      <c r="B525" s="178"/>
      <c r="C525" s="288" t="s">
        <v>43</v>
      </c>
      <c r="D525" s="200"/>
      <c r="E525" s="230">
        <v>1000</v>
      </c>
    </row>
    <row r="526" spans="1:5" s="83" customFormat="1" ht="12.75">
      <c r="A526" s="176"/>
      <c r="B526" s="178"/>
      <c r="C526" s="174" t="s">
        <v>525</v>
      </c>
      <c r="D526" s="185">
        <v>3020</v>
      </c>
      <c r="E526" s="230">
        <v>10000</v>
      </c>
    </row>
    <row r="527" spans="1:5" s="83" customFormat="1" ht="12.75">
      <c r="A527" s="176"/>
      <c r="B527" s="178"/>
      <c r="C527" s="174" t="s">
        <v>312</v>
      </c>
      <c r="D527" s="185">
        <v>4210</v>
      </c>
      <c r="E527" s="230">
        <v>3000</v>
      </c>
    </row>
    <row r="528" spans="1:5" s="83" customFormat="1" ht="12.75">
      <c r="A528" s="176"/>
      <c r="B528" s="178"/>
      <c r="C528" s="174" t="s">
        <v>44</v>
      </c>
      <c r="D528" s="185">
        <v>4300</v>
      </c>
      <c r="E528" s="230">
        <v>10000</v>
      </c>
    </row>
    <row r="529" spans="1:5" s="83" customFormat="1" ht="37.5" customHeight="1">
      <c r="A529" s="204"/>
      <c r="B529" s="203"/>
      <c r="C529" s="173" t="s">
        <v>562</v>
      </c>
      <c r="D529" s="185">
        <v>2620</v>
      </c>
      <c r="E529" s="230">
        <v>14000</v>
      </c>
    </row>
    <row r="530" spans="1:5" s="83" customFormat="1" ht="36.75" thickBot="1">
      <c r="A530" s="221"/>
      <c r="B530" s="178"/>
      <c r="C530" s="293" t="s">
        <v>45</v>
      </c>
      <c r="D530" s="200">
        <v>2990</v>
      </c>
      <c r="E530" s="277"/>
    </row>
    <row r="531" spans="1:5" s="87" customFormat="1" ht="24" customHeight="1" thickBot="1">
      <c r="A531" s="361">
        <v>926</v>
      </c>
      <c r="B531" s="182"/>
      <c r="C531" s="245" t="s">
        <v>303</v>
      </c>
      <c r="D531" s="322"/>
      <c r="E531" s="169">
        <f>IF(SUM(E532,E561)&gt;0,SUM(E532,E561),"")</f>
        <v>1840900</v>
      </c>
    </row>
    <row r="532" spans="1:5" s="82" customFormat="1" ht="18.75" customHeight="1">
      <c r="A532" s="234"/>
      <c r="B532" s="184">
        <v>92605</v>
      </c>
      <c r="C532" s="246" t="s">
        <v>46</v>
      </c>
      <c r="D532" s="379"/>
      <c r="E532" s="172">
        <f>IF(SUM(E533,E560:E560)&gt;0,SUM(E533,E560:E560),"")</f>
        <v>233000</v>
      </c>
    </row>
    <row r="533" spans="1:5" s="273" customFormat="1" ht="24.75" customHeight="1">
      <c r="A533" s="183"/>
      <c r="B533" s="178"/>
      <c r="C533" s="254" t="s">
        <v>47</v>
      </c>
      <c r="D533" s="375">
        <v>2630</v>
      </c>
      <c r="E533" s="285">
        <f>IF(SUM(E534:E559),SUM(E534:E559),"")</f>
        <v>233000</v>
      </c>
    </row>
    <row r="534" spans="1:5" s="83" customFormat="1" ht="14.25" customHeight="1">
      <c r="A534" s="176"/>
      <c r="B534" s="178"/>
      <c r="C534" s="276" t="s">
        <v>48</v>
      </c>
      <c r="D534" s="200"/>
      <c r="E534" s="230">
        <v>30000</v>
      </c>
    </row>
    <row r="535" spans="1:5" s="83" customFormat="1" ht="14.25" customHeight="1">
      <c r="A535" s="176"/>
      <c r="B535" s="178"/>
      <c r="C535" s="274" t="s">
        <v>49</v>
      </c>
      <c r="D535" s="200"/>
      <c r="E535" s="230">
        <v>31500</v>
      </c>
    </row>
    <row r="536" spans="1:5" s="83" customFormat="1" ht="14.25" customHeight="1">
      <c r="A536" s="176"/>
      <c r="B536" s="178"/>
      <c r="C536" s="274" t="s">
        <v>50</v>
      </c>
      <c r="D536" s="200"/>
      <c r="E536" s="230">
        <v>11500</v>
      </c>
    </row>
    <row r="537" spans="1:5" s="83" customFormat="1" ht="14.25" customHeight="1">
      <c r="A537" s="176"/>
      <c r="B537" s="178"/>
      <c r="C537" s="274" t="s">
        <v>51</v>
      </c>
      <c r="D537" s="200"/>
      <c r="E537" s="230">
        <v>6000</v>
      </c>
    </row>
    <row r="538" spans="1:5" s="83" customFormat="1" ht="14.25" customHeight="1">
      <c r="A538" s="176"/>
      <c r="B538" s="178"/>
      <c r="C538" s="274" t="s">
        <v>52</v>
      </c>
      <c r="D538" s="200"/>
      <c r="E538" s="230">
        <v>8000</v>
      </c>
    </row>
    <row r="539" spans="1:5" s="83" customFormat="1" ht="14.25" customHeight="1">
      <c r="A539" s="176"/>
      <c r="B539" s="178"/>
      <c r="C539" s="274" t="s">
        <v>53</v>
      </c>
      <c r="D539" s="200"/>
      <c r="E539" s="230">
        <v>14500</v>
      </c>
    </row>
    <row r="540" spans="1:5" s="83" customFormat="1" ht="14.25" customHeight="1">
      <c r="A540" s="176"/>
      <c r="B540" s="178"/>
      <c r="C540" s="274" t="s">
        <v>54</v>
      </c>
      <c r="D540" s="200"/>
      <c r="E540" s="230">
        <v>14500</v>
      </c>
    </row>
    <row r="541" spans="1:5" s="83" customFormat="1" ht="14.25" customHeight="1">
      <c r="A541" s="176"/>
      <c r="B541" s="178"/>
      <c r="C541" s="274" t="s">
        <v>55</v>
      </c>
      <c r="D541" s="200"/>
      <c r="E541" s="230">
        <v>15500</v>
      </c>
    </row>
    <row r="542" spans="1:5" s="83" customFormat="1" ht="14.25" customHeight="1">
      <c r="A542" s="176"/>
      <c r="B542" s="178"/>
      <c r="C542" s="274" t="s">
        <v>56</v>
      </c>
      <c r="D542" s="200"/>
      <c r="E542" s="230">
        <v>11000</v>
      </c>
    </row>
    <row r="543" spans="1:5" s="83" customFormat="1" ht="14.25" customHeight="1">
      <c r="A543" s="176"/>
      <c r="B543" s="178"/>
      <c r="C543" s="274" t="s">
        <v>57</v>
      </c>
      <c r="D543" s="200"/>
      <c r="E543" s="230">
        <v>9000</v>
      </c>
    </row>
    <row r="544" spans="1:5" s="83" customFormat="1" ht="14.25" customHeight="1">
      <c r="A544" s="176"/>
      <c r="B544" s="178"/>
      <c r="C544" s="274" t="s">
        <v>58</v>
      </c>
      <c r="D544" s="200"/>
      <c r="E544" s="230">
        <v>6000</v>
      </c>
    </row>
    <row r="545" spans="1:5" s="83" customFormat="1" ht="14.25" customHeight="1">
      <c r="A545" s="176"/>
      <c r="B545" s="178"/>
      <c r="C545" s="274" t="s">
        <v>59</v>
      </c>
      <c r="D545" s="200"/>
      <c r="E545" s="230">
        <v>13500</v>
      </c>
    </row>
    <row r="546" spans="1:5" s="83" customFormat="1" ht="14.25" customHeight="1">
      <c r="A546" s="176"/>
      <c r="B546" s="178"/>
      <c r="C546" s="274" t="s">
        <v>60</v>
      </c>
      <c r="D546" s="200"/>
      <c r="E546" s="230">
        <v>6500</v>
      </c>
    </row>
    <row r="547" spans="1:5" s="83" customFormat="1" ht="14.25" customHeight="1">
      <c r="A547" s="176"/>
      <c r="B547" s="178"/>
      <c r="C547" s="274" t="s">
        <v>61</v>
      </c>
      <c r="D547" s="200"/>
      <c r="E547" s="230">
        <v>4000</v>
      </c>
    </row>
    <row r="548" spans="1:5" s="83" customFormat="1" ht="14.25" customHeight="1">
      <c r="A548" s="176"/>
      <c r="B548" s="178"/>
      <c r="C548" s="274" t="s">
        <v>62</v>
      </c>
      <c r="D548" s="200"/>
      <c r="E548" s="230">
        <v>7500</v>
      </c>
    </row>
    <row r="549" spans="1:5" s="83" customFormat="1" ht="14.25" customHeight="1">
      <c r="A549" s="176"/>
      <c r="B549" s="178"/>
      <c r="C549" s="274" t="s">
        <v>63</v>
      </c>
      <c r="D549" s="200"/>
      <c r="E549" s="230">
        <v>12000</v>
      </c>
    </row>
    <row r="550" spans="1:5" s="83" customFormat="1" ht="14.25" customHeight="1">
      <c r="A550" s="176"/>
      <c r="B550" s="178"/>
      <c r="C550" s="274" t="s">
        <v>64</v>
      </c>
      <c r="D550" s="200"/>
      <c r="E550" s="230">
        <v>10000</v>
      </c>
    </row>
    <row r="551" spans="1:5" s="83" customFormat="1" ht="14.25" customHeight="1">
      <c r="A551" s="176"/>
      <c r="B551" s="178"/>
      <c r="C551" s="274" t="s">
        <v>65</v>
      </c>
      <c r="D551" s="200"/>
      <c r="E551" s="230">
        <v>3000</v>
      </c>
    </row>
    <row r="552" spans="1:5" s="83" customFormat="1" ht="14.25" customHeight="1">
      <c r="A552" s="176"/>
      <c r="B552" s="178"/>
      <c r="C552" s="274" t="s">
        <v>66</v>
      </c>
      <c r="D552" s="200"/>
      <c r="E552" s="230">
        <v>6000</v>
      </c>
    </row>
    <row r="553" spans="1:5" s="83" customFormat="1" ht="14.25" customHeight="1">
      <c r="A553" s="176"/>
      <c r="B553" s="178"/>
      <c r="C553" s="274" t="s">
        <v>67</v>
      </c>
      <c r="D553" s="200"/>
      <c r="E553" s="230">
        <v>3000</v>
      </c>
    </row>
    <row r="554" spans="1:5" s="83" customFormat="1" ht="14.25" customHeight="1">
      <c r="A554" s="176"/>
      <c r="B554" s="178"/>
      <c r="C554" s="274" t="s">
        <v>68</v>
      </c>
      <c r="D554" s="200"/>
      <c r="E554" s="230">
        <v>6000</v>
      </c>
    </row>
    <row r="555" spans="1:5" s="83" customFormat="1" ht="14.25" customHeight="1">
      <c r="A555" s="176"/>
      <c r="B555" s="178"/>
      <c r="C555" s="274" t="s">
        <v>69</v>
      </c>
      <c r="D555" s="200"/>
      <c r="E555" s="230"/>
    </row>
    <row r="556" spans="1:5" s="83" customFormat="1" ht="14.25" customHeight="1">
      <c r="A556" s="176"/>
      <c r="B556" s="178"/>
      <c r="C556" s="274" t="s">
        <v>70</v>
      </c>
      <c r="D556" s="200"/>
      <c r="E556" s="230">
        <v>4000</v>
      </c>
    </row>
    <row r="557" spans="1:5" s="83" customFormat="1" ht="14.25" customHeight="1">
      <c r="A557" s="176"/>
      <c r="B557" s="178"/>
      <c r="C557" s="274" t="s">
        <v>71</v>
      </c>
      <c r="D557" s="200"/>
      <c r="E557" s="230"/>
    </row>
    <row r="558" spans="1:5" s="83" customFormat="1" ht="14.25" customHeight="1">
      <c r="A558" s="176"/>
      <c r="B558" s="178"/>
      <c r="C558" s="321" t="s">
        <v>72</v>
      </c>
      <c r="D558" s="200"/>
      <c r="E558" s="230"/>
    </row>
    <row r="559" spans="1:7" s="83" customFormat="1" ht="14.25" customHeight="1">
      <c r="A559" s="176"/>
      <c r="B559" s="178"/>
      <c r="C559" s="302" t="s">
        <v>73</v>
      </c>
      <c r="D559" s="192"/>
      <c r="E559" s="230"/>
      <c r="F559" s="323"/>
      <c r="G559" s="323"/>
    </row>
    <row r="560" spans="1:5" s="83" customFormat="1" ht="14.25" customHeight="1">
      <c r="A560" s="176"/>
      <c r="B560" s="203"/>
      <c r="C560" s="304"/>
      <c r="D560" s="192"/>
      <c r="E560" s="230"/>
    </row>
    <row r="561" spans="1:5" s="82" customFormat="1" ht="27" customHeight="1">
      <c r="A561" s="176"/>
      <c r="B561" s="184">
        <v>92695</v>
      </c>
      <c r="C561" s="246" t="s">
        <v>94</v>
      </c>
      <c r="D561" s="171"/>
      <c r="E561" s="172">
        <f>IF(SUM(E562,E566,E571:E574)&gt;0,SUM(E562,E566,E571:E574),"")</f>
        <v>1607900</v>
      </c>
    </row>
    <row r="562" spans="1:5" s="324" customFormat="1" ht="36">
      <c r="A562" s="183"/>
      <c r="B562" s="240"/>
      <c r="C562" s="254" t="s">
        <v>74</v>
      </c>
      <c r="D562" s="255">
        <v>2830</v>
      </c>
      <c r="E562" s="380">
        <f>IF(SUM(E563:E565)&gt;0,SUM(E563:E565),"")</f>
        <v>156500</v>
      </c>
    </row>
    <row r="563" spans="1:5" s="83" customFormat="1" ht="15" customHeight="1">
      <c r="A563" s="249"/>
      <c r="B563" s="178"/>
      <c r="C563" s="276" t="s">
        <v>75</v>
      </c>
      <c r="D563" s="200"/>
      <c r="E563" s="230">
        <v>120000</v>
      </c>
    </row>
    <row r="564" spans="1:5" s="83" customFormat="1" ht="13.5" customHeight="1">
      <c r="A564" s="176"/>
      <c r="B564" s="178"/>
      <c r="C564" s="274" t="s">
        <v>76</v>
      </c>
      <c r="D564" s="200"/>
      <c r="E564" s="230">
        <v>36500</v>
      </c>
    </row>
    <row r="565" spans="1:5" s="83" customFormat="1" ht="13.5" customHeight="1">
      <c r="A565" s="176"/>
      <c r="B565" s="178"/>
      <c r="C565" s="383"/>
      <c r="D565" s="192"/>
      <c r="E565" s="230"/>
    </row>
    <row r="566" spans="1:5" s="83" customFormat="1" ht="13.5" customHeight="1">
      <c r="A566" s="176"/>
      <c r="B566" s="178"/>
      <c r="C566" s="382" t="s">
        <v>345</v>
      </c>
      <c r="D566" s="381">
        <v>6050</v>
      </c>
      <c r="E566" s="380">
        <f>IF(SUM(E567:E570)&gt;0,SUM(E567:E570),"")</f>
        <v>1444400</v>
      </c>
    </row>
    <row r="567" spans="1:5" s="83" customFormat="1" ht="17.25" customHeight="1">
      <c r="A567" s="176"/>
      <c r="B567" s="178"/>
      <c r="C567" s="207" t="s">
        <v>77</v>
      </c>
      <c r="D567" s="200"/>
      <c r="E567" s="239">
        <v>500000</v>
      </c>
    </row>
    <row r="568" spans="1:5" s="83" customFormat="1" ht="23.25" customHeight="1">
      <c r="A568" s="176"/>
      <c r="B568" s="178"/>
      <c r="C568" s="199" t="s">
        <v>78</v>
      </c>
      <c r="D568" s="200"/>
      <c r="E568" s="230">
        <v>944400</v>
      </c>
    </row>
    <row r="569" spans="1:5" s="83" customFormat="1" ht="13.5" customHeight="1">
      <c r="A569" s="176"/>
      <c r="B569" s="178"/>
      <c r="C569" s="274"/>
      <c r="D569" s="200"/>
      <c r="E569" s="230"/>
    </row>
    <row r="570" spans="1:5" s="83" customFormat="1" ht="13.5" customHeight="1">
      <c r="A570" s="176"/>
      <c r="B570" s="178"/>
      <c r="C570" s="274"/>
      <c r="D570" s="192"/>
      <c r="E570" s="230"/>
    </row>
    <row r="571" spans="1:5" s="83" customFormat="1" ht="37.5" customHeight="1">
      <c r="A571" s="176"/>
      <c r="B571" s="178"/>
      <c r="C571" s="173" t="s">
        <v>28</v>
      </c>
      <c r="D571" s="192">
        <v>6230</v>
      </c>
      <c r="E571" s="239"/>
    </row>
    <row r="572" spans="1:5" s="83" customFormat="1" ht="13.5" customHeight="1">
      <c r="A572" s="176"/>
      <c r="B572" s="178"/>
      <c r="C572" s="279" t="s">
        <v>308</v>
      </c>
      <c r="D572" s="192">
        <v>3020</v>
      </c>
      <c r="E572" s="230">
        <v>2000</v>
      </c>
    </row>
    <row r="573" spans="1:5" s="83" customFormat="1" ht="13.5" customHeight="1">
      <c r="A573" s="176"/>
      <c r="B573" s="178"/>
      <c r="C573" s="174" t="s">
        <v>312</v>
      </c>
      <c r="D573" s="185">
        <v>4210</v>
      </c>
      <c r="E573" s="230">
        <v>5000</v>
      </c>
    </row>
    <row r="574" spans="1:5" s="83" customFormat="1" ht="13.5" customHeight="1" thickBot="1">
      <c r="A574" s="176"/>
      <c r="B574" s="178"/>
      <c r="C574" s="279" t="s">
        <v>410</v>
      </c>
      <c r="D574" s="189">
        <v>4530</v>
      </c>
      <c r="E574" s="237">
        <v>0</v>
      </c>
    </row>
    <row r="575" spans="1:5" s="151" customFormat="1" ht="32.25" customHeight="1" thickBot="1">
      <c r="A575" s="325"/>
      <c r="B575" s="326"/>
      <c r="C575" s="327" t="s">
        <v>79</v>
      </c>
      <c r="D575" s="328"/>
      <c r="E575" s="329">
        <f>IF(SUM(E8,E11,E15,E88,E96,E117,E142,E214,E226,E251,E257,E365,E381,E396,E410,E439,E490,E531)&gt;0,SUM(E8,E11,E15,E88,E96,E117,E142,E214,E226,E251,E257,E365,E381,E396,E410,E439,E490,E531),"")</f>
        <v>113707123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J575"/>
  <sheetViews>
    <sheetView workbookViewId="0" topLeftCell="A559">
      <selection activeCell="G11" sqref="G11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49.625" style="0" customWidth="1"/>
    <col min="4" max="4" width="5.375" style="0" customWidth="1"/>
    <col min="5" max="5" width="12.75390625" style="0" customWidth="1"/>
    <col min="6" max="7" width="11.875" style="0" customWidth="1"/>
    <col min="8" max="8" width="10.75390625" style="0" customWidth="1"/>
    <col min="9" max="9" width="11.375" style="0" customWidth="1"/>
    <col min="10" max="10" width="9.625" style="0" customWidth="1"/>
    <col min="11" max="11" width="10.125" style="0" customWidth="1"/>
  </cols>
  <sheetData>
    <row r="1" spans="1:5" ht="12.75">
      <c r="A1" s="1"/>
      <c r="B1" s="1"/>
      <c r="C1" s="1"/>
      <c r="D1" s="1"/>
      <c r="E1" s="153"/>
    </row>
    <row r="2" spans="1:5" ht="13.5" customHeight="1">
      <c r="A2" s="1"/>
      <c r="B2" s="1"/>
      <c r="C2" s="1"/>
      <c r="D2" s="1"/>
      <c r="E2" s="1"/>
    </row>
    <row r="3" spans="1:5" s="4" customFormat="1" ht="20.25">
      <c r="A3" s="2"/>
      <c r="B3" s="3"/>
      <c r="C3" s="154" t="s">
        <v>31</v>
      </c>
      <c r="D3" s="155"/>
      <c r="E3" s="156"/>
    </row>
    <row r="4" spans="1:5" ht="12.75">
      <c r="A4" s="1"/>
      <c r="B4" s="1"/>
      <c r="C4" s="1"/>
      <c r="D4" s="1"/>
      <c r="E4" s="157"/>
    </row>
    <row r="5" spans="1:5" ht="13.5" thickBot="1">
      <c r="A5" s="1"/>
      <c r="B5" s="1"/>
      <c r="C5" s="1"/>
      <c r="D5" s="1"/>
      <c r="E5" s="1"/>
    </row>
    <row r="6" spans="1:5" ht="59.25" customHeight="1" thickBot="1">
      <c r="A6" s="158"/>
      <c r="B6" s="159" t="s">
        <v>81</v>
      </c>
      <c r="C6" s="357" t="s">
        <v>82</v>
      </c>
      <c r="D6" s="160" t="s">
        <v>83</v>
      </c>
      <c r="E6" s="161" t="s">
        <v>307</v>
      </c>
    </row>
    <row r="7" spans="1:5" ht="14.25" customHeight="1" thickBot="1">
      <c r="A7" s="5"/>
      <c r="B7" s="162">
        <v>2</v>
      </c>
      <c r="C7" s="163">
        <v>3</v>
      </c>
      <c r="D7" s="164">
        <v>4</v>
      </c>
      <c r="E7" s="6">
        <v>7</v>
      </c>
    </row>
    <row r="8" spans="1:5" ht="24" customHeight="1" thickBot="1">
      <c r="A8" s="165" t="s">
        <v>85</v>
      </c>
      <c r="B8" s="166"/>
      <c r="C8" s="167" t="s">
        <v>86</v>
      </c>
      <c r="D8" s="168"/>
      <c r="E8" s="169">
        <f>IF(SUM(E9)&gt;0,SUM(E9),"")</f>
        <v>1054</v>
      </c>
    </row>
    <row r="9" spans="1:5" ht="18" customHeight="1">
      <c r="A9" s="176"/>
      <c r="B9" s="305" t="s">
        <v>318</v>
      </c>
      <c r="C9" s="290" t="s">
        <v>319</v>
      </c>
      <c r="D9" s="291"/>
      <c r="E9" s="177">
        <f>IF(SUM(E10:E10)&gt;0,SUM(E10:E10),"")</f>
        <v>1054</v>
      </c>
    </row>
    <row r="10" spans="1:5" ht="27.75" customHeight="1" thickBot="1">
      <c r="A10" s="176"/>
      <c r="B10" s="178"/>
      <c r="C10" s="179" t="s">
        <v>320</v>
      </c>
      <c r="D10" s="180">
        <v>2850</v>
      </c>
      <c r="E10" s="181">
        <v>1054</v>
      </c>
    </row>
    <row r="11" spans="1:5" ht="23.25" customHeight="1" thickBot="1">
      <c r="A11" s="165" t="s">
        <v>321</v>
      </c>
      <c r="B11" s="182"/>
      <c r="C11" s="167" t="s">
        <v>322</v>
      </c>
      <c r="D11" s="168"/>
      <c r="E11" s="169">
        <f>IF(SUM(E12)&gt;0,SUM(E12),"")</f>
        <v>1000</v>
      </c>
    </row>
    <row r="12" spans="1:5" ht="18" customHeight="1">
      <c r="A12" s="183"/>
      <c r="B12" s="184" t="s">
        <v>323</v>
      </c>
      <c r="C12" s="170" t="s">
        <v>324</v>
      </c>
      <c r="D12" s="171"/>
      <c r="E12" s="172">
        <f>IF(SUM(E13:E14)&gt;0,SUM(E13:E14),"")</f>
        <v>1000</v>
      </c>
    </row>
    <row r="13" spans="1:5" ht="12.75">
      <c r="A13" s="176"/>
      <c r="B13" s="178"/>
      <c r="C13" s="173" t="s">
        <v>315</v>
      </c>
      <c r="D13" s="185">
        <v>4300</v>
      </c>
      <c r="E13" s="186">
        <v>1000</v>
      </c>
    </row>
    <row r="14" spans="1:5" ht="13.5" thickBot="1">
      <c r="A14" s="176"/>
      <c r="B14" s="178"/>
      <c r="C14" s="173"/>
      <c r="D14" s="185"/>
      <c r="E14" s="186"/>
    </row>
    <row r="15" spans="1:5" ht="22.5" customHeight="1" thickBot="1">
      <c r="A15" s="187">
        <v>600</v>
      </c>
      <c r="B15" s="182"/>
      <c r="C15" s="167" t="s">
        <v>102</v>
      </c>
      <c r="D15" s="168"/>
      <c r="E15" s="169">
        <f>IF(SUM(E16,E24,E33,E42,E85)&gt;0,SUM(E16,E24,E33,E42,E85),"")</f>
        <v>12154008</v>
      </c>
    </row>
    <row r="16" spans="1:5" ht="18" customHeight="1">
      <c r="A16" s="183"/>
      <c r="B16" s="184">
        <v>60004</v>
      </c>
      <c r="C16" s="170" t="s">
        <v>325</v>
      </c>
      <c r="D16" s="171"/>
      <c r="E16" s="363">
        <f>IF(SUM(E17:E19)&gt;0,SUM(E17:E19),"")</f>
        <v>2980000</v>
      </c>
    </row>
    <row r="17" spans="1:5" ht="18" customHeight="1">
      <c r="A17" s="176"/>
      <c r="B17" s="178"/>
      <c r="C17" s="173" t="s">
        <v>326</v>
      </c>
      <c r="D17" s="185">
        <v>2650</v>
      </c>
      <c r="E17" s="186">
        <v>2400000</v>
      </c>
    </row>
    <row r="18" spans="1:5" ht="18" customHeight="1">
      <c r="A18" s="176"/>
      <c r="B18" s="178"/>
      <c r="C18" s="173"/>
      <c r="D18" s="185"/>
      <c r="E18" s="186"/>
    </row>
    <row r="19" spans="1:5" ht="27" customHeight="1">
      <c r="A19" s="176"/>
      <c r="B19" s="178"/>
      <c r="C19" s="254" t="s">
        <v>327</v>
      </c>
      <c r="D19" s="371">
        <v>6210</v>
      </c>
      <c r="E19" s="385">
        <f>IF(SUM(E20:E23)&gt;0,SUM(E20:E23),"")</f>
        <v>580000</v>
      </c>
    </row>
    <row r="20" spans="1:5" ht="16.5" customHeight="1">
      <c r="A20" s="176"/>
      <c r="B20" s="178"/>
      <c r="C20" s="188" t="s">
        <v>328</v>
      </c>
      <c r="D20" s="189"/>
      <c r="E20" s="190">
        <v>450000</v>
      </c>
    </row>
    <row r="21" spans="1:5" ht="18.75" customHeight="1">
      <c r="A21" s="176"/>
      <c r="B21" s="178"/>
      <c r="C21" s="191" t="s">
        <v>329</v>
      </c>
      <c r="D21" s="192"/>
      <c r="E21" s="193">
        <v>50000</v>
      </c>
    </row>
    <row r="22" spans="1:5" ht="18.75" customHeight="1">
      <c r="A22" s="176"/>
      <c r="B22" s="178"/>
      <c r="C22" s="194" t="s">
        <v>330</v>
      </c>
      <c r="D22" s="192"/>
      <c r="E22" s="386">
        <v>50000</v>
      </c>
    </row>
    <row r="23" spans="1:5" ht="15.75" customHeight="1">
      <c r="A23" s="176"/>
      <c r="B23" s="178"/>
      <c r="C23" s="173" t="s">
        <v>331</v>
      </c>
      <c r="D23" s="185"/>
      <c r="E23" s="186">
        <v>30000</v>
      </c>
    </row>
    <row r="24" spans="1:5" ht="18" customHeight="1">
      <c r="A24" s="195"/>
      <c r="B24" s="196">
        <v>60014</v>
      </c>
      <c r="C24" s="197" t="s">
        <v>106</v>
      </c>
      <c r="D24" s="198"/>
      <c r="E24" s="177">
        <f>IF(SUM(E25,E30:E32)&gt;0,SUM(E25,E30:E32),"")</f>
        <v>1857000</v>
      </c>
    </row>
    <row r="25" spans="1:5" s="105" customFormat="1" ht="15.75" customHeight="1">
      <c r="A25" s="176"/>
      <c r="B25" s="178"/>
      <c r="C25" s="254" t="s">
        <v>332</v>
      </c>
      <c r="D25" s="375">
        <v>6052</v>
      </c>
      <c r="E25" s="285">
        <f>IF(SUM(E26:E29)&gt;0,SUM(E26:E29),"")</f>
        <v>600000</v>
      </c>
    </row>
    <row r="26" spans="1:5" ht="12.75">
      <c r="A26" s="176"/>
      <c r="B26" s="178"/>
      <c r="C26" s="199" t="s">
        <v>333</v>
      </c>
      <c r="D26" s="200">
        <v>6052</v>
      </c>
      <c r="E26" s="190"/>
    </row>
    <row r="27" spans="1:5" ht="24">
      <c r="A27" s="176"/>
      <c r="B27" s="178"/>
      <c r="C27" s="173" t="s">
        <v>334</v>
      </c>
      <c r="D27" s="200"/>
      <c r="E27" s="364"/>
    </row>
    <row r="28" spans="1:5" ht="12.75">
      <c r="A28" s="176"/>
      <c r="B28" s="178"/>
      <c r="C28" s="173" t="s">
        <v>335</v>
      </c>
      <c r="D28" s="200">
        <v>6052</v>
      </c>
      <c r="E28" s="387">
        <v>600000</v>
      </c>
    </row>
    <row r="29" spans="1:5" ht="12.75">
      <c r="A29" s="201"/>
      <c r="B29" s="178"/>
      <c r="C29" s="199"/>
      <c r="D29" s="200"/>
      <c r="E29" s="202"/>
    </row>
    <row r="30" spans="1:5" ht="24">
      <c r="A30" s="176"/>
      <c r="B30" s="178"/>
      <c r="C30" s="173" t="s">
        <v>336</v>
      </c>
      <c r="D30" s="185">
        <v>6052</v>
      </c>
      <c r="E30" s="387">
        <v>1257000</v>
      </c>
    </row>
    <row r="31" spans="1:5" ht="12.75">
      <c r="A31" s="176"/>
      <c r="B31" s="178"/>
      <c r="C31" s="173"/>
      <c r="D31" s="200"/>
      <c r="E31" s="202"/>
    </row>
    <row r="32" spans="1:5" ht="12.75">
      <c r="A32" s="176"/>
      <c r="B32" s="178"/>
      <c r="C32" s="173"/>
      <c r="D32" s="185"/>
      <c r="E32" s="186"/>
    </row>
    <row r="33" spans="1:5" ht="18" customHeight="1">
      <c r="A33" s="195"/>
      <c r="B33" s="196">
        <v>60015</v>
      </c>
      <c r="C33" s="197" t="s">
        <v>337</v>
      </c>
      <c r="D33" s="198"/>
      <c r="E33" s="177">
        <f>IF(SUM(E34,E40:E41)&gt;0,SUM(E34,E40:E41),"")</f>
        <v>1654000</v>
      </c>
    </row>
    <row r="34" spans="1:5" s="105" customFormat="1" ht="18" customHeight="1">
      <c r="A34" s="176"/>
      <c r="B34" s="178"/>
      <c r="C34" s="254" t="s">
        <v>338</v>
      </c>
      <c r="D34" s="384">
        <v>4300</v>
      </c>
      <c r="E34" s="285">
        <f>IF(SUM(E35:E39)&gt;0,SUM(E35:E39),"")</f>
        <v>1600000</v>
      </c>
    </row>
    <row r="35" spans="1:5" ht="12.75">
      <c r="A35" s="176"/>
      <c r="B35" s="178"/>
      <c r="C35" s="188" t="s">
        <v>339</v>
      </c>
      <c r="D35" s="200"/>
      <c r="E35" s="190">
        <v>1000000</v>
      </c>
    </row>
    <row r="36" spans="1:5" ht="12.75">
      <c r="A36" s="176"/>
      <c r="B36" s="178"/>
      <c r="C36" s="199" t="s">
        <v>340</v>
      </c>
      <c r="D36" s="200"/>
      <c r="E36" s="190">
        <v>450000</v>
      </c>
    </row>
    <row r="37" spans="1:5" ht="12.75">
      <c r="A37" s="176"/>
      <c r="B37" s="178"/>
      <c r="C37" s="199" t="s">
        <v>341</v>
      </c>
      <c r="D37" s="200"/>
      <c r="E37" s="190">
        <v>100000</v>
      </c>
    </row>
    <row r="38" spans="1:5" ht="12.75">
      <c r="A38" s="176"/>
      <c r="B38" s="178"/>
      <c r="C38" s="199" t="s">
        <v>342</v>
      </c>
      <c r="D38" s="200"/>
      <c r="E38" s="190">
        <v>50000</v>
      </c>
    </row>
    <row r="39" spans="1:5" ht="12.75">
      <c r="A39" s="176"/>
      <c r="B39" s="178"/>
      <c r="C39" s="191"/>
      <c r="D39" s="192"/>
      <c r="E39" s="190"/>
    </row>
    <row r="40" spans="1:5" ht="15.75" customHeight="1">
      <c r="A40" s="176"/>
      <c r="B40" s="178"/>
      <c r="C40" s="173" t="s">
        <v>343</v>
      </c>
      <c r="D40" s="185">
        <v>4260</v>
      </c>
      <c r="E40" s="190">
        <v>54000</v>
      </c>
    </row>
    <row r="41" spans="1:5" ht="12.75">
      <c r="A41" s="204"/>
      <c r="B41" s="203"/>
      <c r="C41" s="173"/>
      <c r="D41" s="185"/>
      <c r="E41" s="186"/>
    </row>
    <row r="42" spans="1:5" ht="17.25" customHeight="1">
      <c r="A42" s="195"/>
      <c r="B42" s="184">
        <v>60016</v>
      </c>
      <c r="C42" s="170" t="s">
        <v>109</v>
      </c>
      <c r="D42" s="171"/>
      <c r="E42" s="172">
        <f>IF(SUM(E43,E48,E81:E84)&gt;0,SUM(E43,E48,E81:E84),"")</f>
        <v>5613000</v>
      </c>
    </row>
    <row r="43" spans="1:5" s="105" customFormat="1" ht="18.75" customHeight="1">
      <c r="A43" s="205"/>
      <c r="B43" s="206"/>
      <c r="C43" s="254" t="s">
        <v>315</v>
      </c>
      <c r="D43" s="375">
        <v>4300</v>
      </c>
      <c r="E43" s="285">
        <f>IF(SUM(E44:E47)&gt;0,SUM(E44:E47),"")</f>
        <v>1000000</v>
      </c>
    </row>
    <row r="44" spans="1:5" ht="12.75">
      <c r="A44" s="176"/>
      <c r="B44" s="178"/>
      <c r="C44" s="207" t="s">
        <v>344</v>
      </c>
      <c r="D44" s="200"/>
      <c r="E44" s="387">
        <v>600000</v>
      </c>
    </row>
    <row r="45" spans="1:5" ht="12.75">
      <c r="A45" s="176"/>
      <c r="B45" s="178"/>
      <c r="C45" s="199" t="s">
        <v>340</v>
      </c>
      <c r="D45" s="200"/>
      <c r="E45" s="202">
        <v>350000</v>
      </c>
    </row>
    <row r="46" spans="1:5" ht="12.75">
      <c r="A46" s="176"/>
      <c r="B46" s="178"/>
      <c r="C46" s="199" t="s">
        <v>341</v>
      </c>
      <c r="D46" s="200"/>
      <c r="E46" s="202">
        <v>50000</v>
      </c>
    </row>
    <row r="47" spans="1:5" ht="12.75">
      <c r="A47" s="176"/>
      <c r="B47" s="178"/>
      <c r="C47" s="191"/>
      <c r="D47" s="192"/>
      <c r="E47" s="193"/>
    </row>
    <row r="48" spans="1:5" s="105" customFormat="1" ht="21" customHeight="1">
      <c r="A48" s="205"/>
      <c r="B48" s="206"/>
      <c r="C48" s="254" t="s">
        <v>345</v>
      </c>
      <c r="D48" s="375">
        <v>6050</v>
      </c>
      <c r="E48" s="285">
        <f>IF(SUM(E49:E80)&gt;0,SUM(E49:E80),"")</f>
        <v>4563000</v>
      </c>
    </row>
    <row r="49" spans="1:7" ht="12.75">
      <c r="A49" s="176"/>
      <c r="B49" s="178"/>
      <c r="C49" s="199" t="s">
        <v>346</v>
      </c>
      <c r="D49" s="200"/>
      <c r="E49" s="387"/>
      <c r="G49" s="263"/>
    </row>
    <row r="50" spans="1:5" ht="12.75">
      <c r="A50" s="176"/>
      <c r="B50" s="178"/>
      <c r="C50" s="199" t="s">
        <v>347</v>
      </c>
      <c r="D50" s="200"/>
      <c r="E50" s="387"/>
    </row>
    <row r="51" spans="1:5" ht="12.75">
      <c r="A51" s="176"/>
      <c r="B51" s="178"/>
      <c r="C51" s="199" t="s">
        <v>348</v>
      </c>
      <c r="D51" s="200"/>
      <c r="E51" s="387"/>
    </row>
    <row r="52" spans="1:5" ht="12.75">
      <c r="A52" s="176"/>
      <c r="B52" s="178"/>
      <c r="C52" s="199" t="s">
        <v>349</v>
      </c>
      <c r="D52" s="200"/>
      <c r="E52" s="387"/>
    </row>
    <row r="53" spans="1:5" ht="12.75">
      <c r="A53" s="176"/>
      <c r="B53" s="178"/>
      <c r="C53" s="199" t="s">
        <v>350</v>
      </c>
      <c r="D53" s="200"/>
      <c r="E53" s="387"/>
    </row>
    <row r="54" spans="1:5" ht="12.75">
      <c r="A54" s="176"/>
      <c r="B54" s="178"/>
      <c r="C54" s="199" t="s">
        <v>351</v>
      </c>
      <c r="D54" s="200"/>
      <c r="E54" s="387"/>
    </row>
    <row r="55" spans="1:5" ht="12.75">
      <c r="A55" s="176"/>
      <c r="B55" s="178"/>
      <c r="C55" s="199" t="s">
        <v>352</v>
      </c>
      <c r="D55" s="200"/>
      <c r="E55" s="387"/>
    </row>
    <row r="56" spans="1:5" ht="12.75">
      <c r="A56" s="176"/>
      <c r="B56" s="178"/>
      <c r="C56" s="199" t="s">
        <v>353</v>
      </c>
      <c r="D56" s="200"/>
      <c r="E56" s="387"/>
    </row>
    <row r="57" spans="1:5" ht="15.75" customHeight="1">
      <c r="A57" s="208"/>
      <c r="B57" s="178" t="s">
        <v>354</v>
      </c>
      <c r="C57" s="199" t="s">
        <v>355</v>
      </c>
      <c r="D57" s="200"/>
      <c r="E57" s="387">
        <v>60000</v>
      </c>
    </row>
    <row r="58" spans="1:5" ht="37.5" customHeight="1">
      <c r="A58" s="208"/>
      <c r="B58" s="178"/>
      <c r="C58" s="191" t="s">
        <v>6</v>
      </c>
      <c r="D58" s="200"/>
      <c r="E58" s="387">
        <v>450000</v>
      </c>
    </row>
    <row r="59" spans="1:5" ht="15" customHeight="1">
      <c r="A59" s="208"/>
      <c r="B59" s="178"/>
      <c r="C59" s="199" t="s">
        <v>356</v>
      </c>
      <c r="D59" s="200"/>
      <c r="E59" s="387">
        <v>400000</v>
      </c>
    </row>
    <row r="60" spans="1:5" ht="14.25" customHeight="1">
      <c r="A60" s="208"/>
      <c r="B60" s="178"/>
      <c r="C60" s="199" t="s">
        <v>357</v>
      </c>
      <c r="D60" s="200"/>
      <c r="E60" s="387">
        <v>50000</v>
      </c>
    </row>
    <row r="61" spans="1:5" ht="15.75" customHeight="1">
      <c r="A61" s="208"/>
      <c r="B61" s="178"/>
      <c r="C61" s="199" t="s">
        <v>358</v>
      </c>
      <c r="D61" s="200"/>
      <c r="E61" s="387">
        <v>155000</v>
      </c>
    </row>
    <row r="62" spans="1:5" ht="15.75" customHeight="1">
      <c r="A62" s="208"/>
      <c r="B62" s="178"/>
      <c r="C62" s="199" t="s">
        <v>359</v>
      </c>
      <c r="D62" s="200"/>
      <c r="E62" s="387">
        <v>150000</v>
      </c>
    </row>
    <row r="63" spans="1:5" ht="15.75" customHeight="1">
      <c r="A63" s="208"/>
      <c r="B63" s="178"/>
      <c r="C63" s="199" t="s">
        <v>360</v>
      </c>
      <c r="D63" s="200"/>
      <c r="E63" s="387">
        <v>120000</v>
      </c>
    </row>
    <row r="64" spans="1:5" ht="15.75" customHeight="1">
      <c r="A64" s="208"/>
      <c r="B64" s="178"/>
      <c r="C64" s="199" t="s">
        <v>361</v>
      </c>
      <c r="D64" s="200"/>
      <c r="E64" s="387">
        <v>200000</v>
      </c>
    </row>
    <row r="65" spans="1:5" ht="15.75" customHeight="1">
      <c r="A65" s="208"/>
      <c r="B65" s="178"/>
      <c r="C65" s="199" t="s">
        <v>362</v>
      </c>
      <c r="D65" s="200"/>
      <c r="E65" s="387">
        <v>100000</v>
      </c>
    </row>
    <row r="66" spans="1:5" ht="15.75" customHeight="1">
      <c r="A66" s="208"/>
      <c r="B66" s="178"/>
      <c r="C66" s="199" t="s">
        <v>363</v>
      </c>
      <c r="D66" s="200"/>
      <c r="E66" s="387"/>
    </row>
    <row r="67" spans="1:5" ht="15.75" customHeight="1">
      <c r="A67" s="208"/>
      <c r="B67" s="178"/>
      <c r="C67" s="199" t="s">
        <v>364</v>
      </c>
      <c r="D67" s="200"/>
      <c r="E67" s="387">
        <v>20000</v>
      </c>
    </row>
    <row r="68" spans="1:5" ht="15.75" customHeight="1">
      <c r="A68" s="208"/>
      <c r="B68" s="178"/>
      <c r="C68" s="199" t="s">
        <v>365</v>
      </c>
      <c r="D68" s="200"/>
      <c r="E68" s="387"/>
    </row>
    <row r="69" spans="1:5" ht="15.75" customHeight="1">
      <c r="A69" s="208"/>
      <c r="B69" s="178"/>
      <c r="C69" s="199" t="s">
        <v>366</v>
      </c>
      <c r="D69" s="200"/>
      <c r="E69" s="387">
        <v>180000</v>
      </c>
    </row>
    <row r="70" spans="1:5" ht="15.75" customHeight="1">
      <c r="A70" s="208"/>
      <c r="B70" s="178"/>
      <c r="C70" s="199" t="s">
        <v>367</v>
      </c>
      <c r="D70" s="200"/>
      <c r="E70" s="387">
        <v>150000</v>
      </c>
    </row>
    <row r="71" spans="1:5" ht="15.75" customHeight="1">
      <c r="A71" s="208"/>
      <c r="B71" s="178"/>
      <c r="C71" s="199" t="s">
        <v>368</v>
      </c>
      <c r="D71" s="200"/>
      <c r="E71" s="387"/>
    </row>
    <row r="72" spans="1:5" ht="15.75" customHeight="1">
      <c r="A72" s="208"/>
      <c r="B72" s="178"/>
      <c r="C72" s="199" t="s">
        <v>369</v>
      </c>
      <c r="D72" s="200"/>
      <c r="E72" s="387">
        <v>700000</v>
      </c>
    </row>
    <row r="73" spans="1:5" ht="15.75" customHeight="1">
      <c r="A73" s="208"/>
      <c r="B73" s="178"/>
      <c r="C73" s="199" t="s">
        <v>370</v>
      </c>
      <c r="D73" s="200"/>
      <c r="E73" s="387"/>
    </row>
    <row r="74" spans="1:5" ht="15.75" customHeight="1">
      <c r="A74" s="208"/>
      <c r="B74" s="178"/>
      <c r="C74" s="199" t="s">
        <v>371</v>
      </c>
      <c r="D74" s="200"/>
      <c r="E74" s="387">
        <v>200000</v>
      </c>
    </row>
    <row r="75" spans="1:5" ht="15.75" customHeight="1">
      <c r="A75" s="208"/>
      <c r="B75" s="178"/>
      <c r="C75" s="199" t="s">
        <v>372</v>
      </c>
      <c r="D75" s="200"/>
      <c r="E75" s="387">
        <v>600000</v>
      </c>
    </row>
    <row r="76" spans="1:5" ht="15.75" customHeight="1">
      <c r="A76" s="208"/>
      <c r="B76" s="178"/>
      <c r="C76" s="199" t="s">
        <v>373</v>
      </c>
      <c r="D76" s="200"/>
      <c r="E76" s="387">
        <v>170000</v>
      </c>
    </row>
    <row r="77" spans="1:5" ht="15.75" customHeight="1">
      <c r="A77" s="208"/>
      <c r="B77" s="178"/>
      <c r="C77" s="199" t="s">
        <v>374</v>
      </c>
      <c r="D77" s="200"/>
      <c r="E77" s="387">
        <v>708000</v>
      </c>
    </row>
    <row r="78" spans="1:5" ht="15.75" customHeight="1">
      <c r="A78" s="208"/>
      <c r="B78" s="178"/>
      <c r="C78" s="199" t="s">
        <v>375</v>
      </c>
      <c r="D78" s="200"/>
      <c r="E78" s="387">
        <v>150000</v>
      </c>
    </row>
    <row r="79" spans="1:5" ht="12.75" customHeight="1">
      <c r="A79" s="208"/>
      <c r="B79" s="178"/>
      <c r="C79" s="209"/>
      <c r="D79" s="200"/>
      <c r="E79" s="388"/>
    </row>
    <row r="80" spans="1:5" ht="12" customHeight="1">
      <c r="A80" s="204"/>
      <c r="B80" s="203"/>
      <c r="C80" s="191"/>
      <c r="D80" s="192"/>
      <c r="E80" s="386"/>
    </row>
    <row r="81" spans="1:5" ht="24">
      <c r="A81" s="176"/>
      <c r="B81" s="203"/>
      <c r="C81" s="194" t="s">
        <v>376</v>
      </c>
      <c r="D81" s="192">
        <v>4430</v>
      </c>
      <c r="E81" s="186">
        <v>50000</v>
      </c>
    </row>
    <row r="82" spans="1:5" ht="12.75">
      <c r="A82" s="176"/>
      <c r="B82" s="178"/>
      <c r="C82" s="194" t="s">
        <v>89</v>
      </c>
      <c r="D82" s="192">
        <v>4580</v>
      </c>
      <c r="E82" s="186"/>
    </row>
    <row r="83" spans="1:5" ht="12.75">
      <c r="A83" s="176"/>
      <c r="B83" s="178"/>
      <c r="C83" s="194" t="s">
        <v>377</v>
      </c>
      <c r="D83" s="192">
        <v>4590</v>
      </c>
      <c r="E83" s="186"/>
    </row>
    <row r="84" spans="1:5" ht="24">
      <c r="A84" s="176"/>
      <c r="B84" s="178"/>
      <c r="C84" s="194" t="s">
        <v>378</v>
      </c>
      <c r="D84" s="192">
        <v>4600</v>
      </c>
      <c r="E84" s="186"/>
    </row>
    <row r="85" spans="1:5" ht="17.25" customHeight="1">
      <c r="A85" s="195"/>
      <c r="B85" s="196">
        <v>60095</v>
      </c>
      <c r="C85" s="197" t="s">
        <v>379</v>
      </c>
      <c r="D85" s="198"/>
      <c r="E85" s="177">
        <f>IF(SUM(E86:E87)&gt;0,SUM(E86:E87),"")</f>
        <v>50008</v>
      </c>
    </row>
    <row r="86" spans="1:5" ht="12.75">
      <c r="A86" s="176"/>
      <c r="B86" s="178"/>
      <c r="C86" s="173" t="s">
        <v>315</v>
      </c>
      <c r="D86" s="185">
        <v>4300</v>
      </c>
      <c r="E86" s="186">
        <v>11400</v>
      </c>
    </row>
    <row r="87" spans="1:5" ht="27" customHeight="1" thickBot="1">
      <c r="A87" s="176"/>
      <c r="B87" s="178"/>
      <c r="C87" s="173" t="s">
        <v>380</v>
      </c>
      <c r="D87" s="185">
        <v>8070</v>
      </c>
      <c r="E87" s="389">
        <v>38608</v>
      </c>
    </row>
    <row r="88" spans="1:5" ht="18.75" customHeight="1" thickBot="1">
      <c r="A88" s="168">
        <v>630</v>
      </c>
      <c r="B88" s="210"/>
      <c r="C88" s="211" t="s">
        <v>381</v>
      </c>
      <c r="D88" s="168"/>
      <c r="E88" s="169">
        <f>IF(SUM(E89)&gt;0,SUM(E89),"")</f>
        <v>144000</v>
      </c>
    </row>
    <row r="89" spans="1:5" ht="18" customHeight="1">
      <c r="A89" s="212"/>
      <c r="B89" s="213">
        <v>63003</v>
      </c>
      <c r="C89" s="170" t="s">
        <v>382</v>
      </c>
      <c r="D89" s="171"/>
      <c r="E89" s="172">
        <f>IF(SUM(E90,E95)&gt;0,SUM(E90,E95),"")</f>
        <v>144000</v>
      </c>
    </row>
    <row r="90" spans="1:5" ht="24">
      <c r="A90" s="176"/>
      <c r="B90" s="214"/>
      <c r="C90" s="254" t="s">
        <v>383</v>
      </c>
      <c r="D90" s="375">
        <v>2630</v>
      </c>
      <c r="E90" s="372">
        <f>IF(SUM(E91:E94)&gt;0,SUM(E91:E94),"")</f>
        <v>44000</v>
      </c>
    </row>
    <row r="91" spans="1:5" s="218" customFormat="1" ht="12.75">
      <c r="A91" s="176"/>
      <c r="B91" s="215"/>
      <c r="C91" s="216" t="s">
        <v>384</v>
      </c>
      <c r="D91" s="200"/>
      <c r="E91" s="217">
        <v>38500</v>
      </c>
    </row>
    <row r="92" spans="1:5" s="218" customFormat="1" ht="12.75">
      <c r="A92" s="176"/>
      <c r="B92" s="215"/>
      <c r="C92" s="219" t="s">
        <v>385</v>
      </c>
      <c r="D92" s="200"/>
      <c r="E92" s="220">
        <v>2500</v>
      </c>
    </row>
    <row r="93" spans="1:5" ht="12.75">
      <c r="A93" s="176"/>
      <c r="B93" s="214"/>
      <c r="C93" s="199" t="s">
        <v>386</v>
      </c>
      <c r="D93" s="200"/>
      <c r="E93" s="202">
        <v>3000</v>
      </c>
    </row>
    <row r="94" spans="1:5" ht="12.75" customHeight="1">
      <c r="A94" s="176"/>
      <c r="B94" s="214"/>
      <c r="C94" s="191"/>
      <c r="D94" s="192"/>
      <c r="E94" s="193"/>
    </row>
    <row r="95" spans="1:5" ht="24.75" thickBot="1">
      <c r="A95" s="221"/>
      <c r="B95" s="222"/>
      <c r="C95" s="223" t="s">
        <v>387</v>
      </c>
      <c r="D95" s="224">
        <v>6050</v>
      </c>
      <c r="E95" s="193">
        <v>100000</v>
      </c>
    </row>
    <row r="96" spans="1:5" ht="23.25" customHeight="1" thickBot="1">
      <c r="A96" s="187">
        <v>700</v>
      </c>
      <c r="B96" s="182"/>
      <c r="C96" s="167" t="s">
        <v>116</v>
      </c>
      <c r="D96" s="168"/>
      <c r="E96" s="169">
        <f>IF(SUM(E97,E101,E109)&gt;0,SUM(E97,E101,E109),"")</f>
        <v>2413592</v>
      </c>
    </row>
    <row r="97" spans="1:5" ht="22.5" customHeight="1">
      <c r="A97" s="195"/>
      <c r="B97" s="184">
        <v>70004</v>
      </c>
      <c r="C97" s="170" t="s">
        <v>388</v>
      </c>
      <c r="D97" s="171"/>
      <c r="E97" s="172">
        <f>IF(SUM(E98:E100)&gt;0,SUM(E98:E100),"")</f>
        <v>1942000</v>
      </c>
    </row>
    <row r="98" spans="1:5" ht="25.5" customHeight="1">
      <c r="A98" s="176"/>
      <c r="B98" s="178"/>
      <c r="C98" s="173" t="s">
        <v>564</v>
      </c>
      <c r="D98" s="185">
        <v>6210</v>
      </c>
      <c r="E98" s="186">
        <v>800000</v>
      </c>
    </row>
    <row r="99" spans="1:5" ht="26.25" customHeight="1">
      <c r="A99" s="176"/>
      <c r="B99" s="178"/>
      <c r="C99" s="173" t="s">
        <v>563</v>
      </c>
      <c r="D99" s="185">
        <v>2650</v>
      </c>
      <c r="E99" s="186">
        <v>1062000</v>
      </c>
    </row>
    <row r="100" spans="1:5" ht="24">
      <c r="A100" s="176"/>
      <c r="B100" s="178"/>
      <c r="C100" s="173" t="s">
        <v>389</v>
      </c>
      <c r="D100" s="185">
        <v>2650</v>
      </c>
      <c r="E100" s="186">
        <v>80000</v>
      </c>
    </row>
    <row r="101" spans="1:5" ht="21" customHeight="1">
      <c r="A101" s="195"/>
      <c r="B101" s="196">
        <v>70005</v>
      </c>
      <c r="C101" s="197" t="s">
        <v>117</v>
      </c>
      <c r="D101" s="198"/>
      <c r="E101" s="177">
        <f>IF(SUM(E102,E106:E108)&gt;0,SUM(E102,E106:E108),"")</f>
        <v>455100</v>
      </c>
    </row>
    <row r="102" spans="1:5" s="105" customFormat="1" ht="12.75">
      <c r="A102" s="205"/>
      <c r="B102" s="206"/>
      <c r="C102" s="254" t="s">
        <v>390</v>
      </c>
      <c r="D102" s="375">
        <v>4300</v>
      </c>
      <c r="E102" s="285">
        <f>IF(SUM(E103:E105)&gt;0,SUM(E103:E105),"")</f>
        <v>440000</v>
      </c>
    </row>
    <row r="103" spans="1:5" ht="12.75">
      <c r="A103" s="176"/>
      <c r="B103" s="178"/>
      <c r="C103" s="188" t="s">
        <v>391</v>
      </c>
      <c r="D103" s="200"/>
      <c r="E103" s="190">
        <v>160000</v>
      </c>
    </row>
    <row r="104" spans="1:5" ht="12.75">
      <c r="A104" s="176"/>
      <c r="B104" s="178"/>
      <c r="C104" s="199" t="s">
        <v>392</v>
      </c>
      <c r="D104" s="200"/>
      <c r="E104" s="202">
        <v>80000</v>
      </c>
    </row>
    <row r="105" spans="1:5" ht="12.75">
      <c r="A105" s="176"/>
      <c r="B105" s="178"/>
      <c r="C105" s="191" t="s">
        <v>393</v>
      </c>
      <c r="D105" s="192"/>
      <c r="E105" s="193">
        <v>200000</v>
      </c>
    </row>
    <row r="106" spans="1:5" ht="13.5" customHeight="1">
      <c r="A106" s="176"/>
      <c r="B106" s="178"/>
      <c r="C106" s="173" t="s">
        <v>312</v>
      </c>
      <c r="D106" s="185">
        <v>4210</v>
      </c>
      <c r="E106" s="186">
        <v>100</v>
      </c>
    </row>
    <row r="107" spans="1:5" ht="14.25" customHeight="1">
      <c r="A107" s="176"/>
      <c r="B107" s="178"/>
      <c r="C107" s="173" t="s">
        <v>394</v>
      </c>
      <c r="D107" s="185">
        <v>4430</v>
      </c>
      <c r="E107" s="186">
        <v>2000</v>
      </c>
    </row>
    <row r="108" spans="1:5" ht="24">
      <c r="A108" s="176"/>
      <c r="B108" s="178"/>
      <c r="C108" s="173" t="s">
        <v>395</v>
      </c>
      <c r="D108" s="185">
        <v>4510</v>
      </c>
      <c r="E108" s="186">
        <v>13000</v>
      </c>
    </row>
    <row r="109" spans="1:5" ht="21.75" customHeight="1">
      <c r="A109" s="195"/>
      <c r="B109" s="196">
        <v>70095</v>
      </c>
      <c r="C109" s="197" t="s">
        <v>94</v>
      </c>
      <c r="D109" s="198"/>
      <c r="E109" s="177">
        <f>IF(SUM(E110,E111,E115:E116)&gt;0,SUM(E110,E111,E115:E116),"")</f>
        <v>16492</v>
      </c>
    </row>
    <row r="110" spans="1:5" ht="12.75">
      <c r="A110" s="176"/>
      <c r="B110" s="178"/>
      <c r="C110" s="173" t="s">
        <v>396</v>
      </c>
      <c r="D110" s="185">
        <v>4300</v>
      </c>
      <c r="E110" s="186"/>
    </row>
    <row r="111" spans="1:5" s="105" customFormat="1" ht="12.75">
      <c r="A111" s="205"/>
      <c r="B111" s="206"/>
      <c r="C111" s="254" t="s">
        <v>345</v>
      </c>
      <c r="D111" s="375">
        <v>6050</v>
      </c>
      <c r="E111" s="285">
        <f>IF(SUM(E112:E114)&gt;0,SUM(E112:E114),"")</f>
      </c>
    </row>
    <row r="112" spans="1:5" ht="11.25" customHeight="1">
      <c r="A112" s="176"/>
      <c r="B112" s="178"/>
      <c r="C112" s="188"/>
      <c r="D112" s="200"/>
      <c r="E112" s="186"/>
    </row>
    <row r="113" spans="1:5" ht="24">
      <c r="A113" s="176"/>
      <c r="B113" s="178"/>
      <c r="C113" s="199" t="s">
        <v>397</v>
      </c>
      <c r="D113" s="200"/>
      <c r="E113" s="186"/>
    </row>
    <row r="114" spans="1:5" ht="24">
      <c r="A114" s="176"/>
      <c r="B114" s="178"/>
      <c r="C114" s="191" t="s">
        <v>398</v>
      </c>
      <c r="D114" s="192"/>
      <c r="E114" s="186"/>
    </row>
    <row r="115" spans="1:5" ht="27" customHeight="1">
      <c r="A115" s="176"/>
      <c r="B115" s="178"/>
      <c r="C115" s="173" t="s">
        <v>380</v>
      </c>
      <c r="D115" s="185">
        <v>8070</v>
      </c>
      <c r="E115" s="186">
        <v>16492</v>
      </c>
    </row>
    <row r="116" spans="1:5" ht="13.5" customHeight="1" thickBot="1">
      <c r="A116" s="176"/>
      <c r="B116" s="178"/>
      <c r="C116" s="173"/>
      <c r="D116" s="185"/>
      <c r="E116" s="186"/>
    </row>
    <row r="117" spans="1:5" ht="21.75" customHeight="1" thickBot="1">
      <c r="A117" s="187">
        <v>710</v>
      </c>
      <c r="B117" s="182"/>
      <c r="C117" s="167" t="s">
        <v>135</v>
      </c>
      <c r="D117" s="168"/>
      <c r="E117" s="169">
        <f>IF(SUM(E118,E123,E126,E130)&gt;0,SUM(E118,E123,E126,E130),"")</f>
        <v>608000</v>
      </c>
    </row>
    <row r="118" spans="1:5" ht="17.25" customHeight="1">
      <c r="A118" s="195"/>
      <c r="B118" s="184">
        <v>71004</v>
      </c>
      <c r="C118" s="170" t="s">
        <v>399</v>
      </c>
      <c r="D118" s="171"/>
      <c r="E118" s="172">
        <f>IF(SUM(E119:E122)&gt;0,SUM(E119:E122),"")</f>
        <v>255000</v>
      </c>
    </row>
    <row r="119" spans="1:5" ht="12.75">
      <c r="A119" s="176"/>
      <c r="B119" s="178"/>
      <c r="C119" s="173" t="s">
        <v>315</v>
      </c>
      <c r="D119" s="185">
        <v>4300</v>
      </c>
      <c r="E119" s="186">
        <v>225000</v>
      </c>
    </row>
    <row r="120" spans="1:5" ht="24">
      <c r="A120" s="176"/>
      <c r="B120" s="178"/>
      <c r="C120" s="173" t="s">
        <v>400</v>
      </c>
      <c r="D120" s="185">
        <v>3030</v>
      </c>
      <c r="E120" s="186">
        <v>25000</v>
      </c>
    </row>
    <row r="121" spans="1:5" ht="12.75">
      <c r="A121" s="176"/>
      <c r="B121" s="178"/>
      <c r="C121" s="173" t="s">
        <v>311</v>
      </c>
      <c r="D121" s="185">
        <v>4110</v>
      </c>
      <c r="E121" s="186">
        <v>4500</v>
      </c>
    </row>
    <row r="122" spans="1:5" ht="12.75">
      <c r="A122" s="176"/>
      <c r="B122" s="178"/>
      <c r="C122" s="173" t="s">
        <v>401</v>
      </c>
      <c r="D122" s="185">
        <v>4120</v>
      </c>
      <c r="E122" s="186">
        <v>500</v>
      </c>
    </row>
    <row r="123" spans="1:5" ht="18" customHeight="1">
      <c r="A123" s="195"/>
      <c r="B123" s="184">
        <v>71013</v>
      </c>
      <c r="C123" s="170" t="s">
        <v>136</v>
      </c>
      <c r="D123" s="171"/>
      <c r="E123" s="172">
        <f>IF(SUM(E124:E125)&gt;0,SUM(E124:E125),"")</f>
        <v>40000</v>
      </c>
    </row>
    <row r="124" spans="1:5" ht="12.75">
      <c r="A124" s="176"/>
      <c r="B124" s="178"/>
      <c r="C124" s="173" t="s">
        <v>315</v>
      </c>
      <c r="D124" s="185">
        <v>4300</v>
      </c>
      <c r="E124" s="186">
        <v>40000</v>
      </c>
    </row>
    <row r="125" spans="1:5" ht="12.75">
      <c r="A125" s="176"/>
      <c r="B125" s="203"/>
      <c r="C125" s="173"/>
      <c r="D125" s="185"/>
      <c r="E125" s="186"/>
    </row>
    <row r="126" spans="1:5" ht="18" customHeight="1">
      <c r="A126" s="195"/>
      <c r="B126" s="196">
        <v>71014</v>
      </c>
      <c r="C126" s="197" t="s">
        <v>138</v>
      </c>
      <c r="D126" s="198"/>
      <c r="E126" s="177">
        <f>IF(SUM(E127:E129)&gt;0,SUM(E127:E129),"")</f>
        <v>200000</v>
      </c>
    </row>
    <row r="127" spans="1:5" ht="12.75">
      <c r="A127" s="176"/>
      <c r="B127" s="178"/>
      <c r="C127" s="173" t="s">
        <v>402</v>
      </c>
      <c r="D127" s="185">
        <v>4300</v>
      </c>
      <c r="E127" s="186">
        <v>10000</v>
      </c>
    </row>
    <row r="128" spans="1:5" ht="12.75">
      <c r="A128" s="176"/>
      <c r="B128" s="178"/>
      <c r="C128" s="173" t="s">
        <v>403</v>
      </c>
      <c r="D128" s="185">
        <v>4300</v>
      </c>
      <c r="E128" s="186">
        <v>190000</v>
      </c>
    </row>
    <row r="129" spans="1:5" ht="12.75">
      <c r="A129" s="176"/>
      <c r="B129" s="203"/>
      <c r="C129" s="173"/>
      <c r="D129" s="185"/>
      <c r="E129" s="186"/>
    </row>
    <row r="130" spans="1:5" ht="18" customHeight="1">
      <c r="A130" s="195"/>
      <c r="B130" s="196">
        <v>71015</v>
      </c>
      <c r="C130" s="197" t="s">
        <v>144</v>
      </c>
      <c r="D130" s="198"/>
      <c r="E130" s="177">
        <f>IF(SUM(E131:E141)&gt;0,SUM(E131:E141),"")</f>
        <v>113000</v>
      </c>
    </row>
    <row r="131" spans="1:5" ht="12.75">
      <c r="A131" s="176"/>
      <c r="B131" s="178"/>
      <c r="C131" s="173" t="s">
        <v>309</v>
      </c>
      <c r="D131" s="185">
        <v>4010</v>
      </c>
      <c r="E131" s="186">
        <v>36000</v>
      </c>
    </row>
    <row r="132" spans="1:5" ht="12.75">
      <c r="A132" s="176"/>
      <c r="B132" s="178"/>
      <c r="C132" s="173" t="s">
        <v>404</v>
      </c>
      <c r="D132" s="185">
        <v>4020</v>
      </c>
      <c r="E132" s="186">
        <v>26400</v>
      </c>
    </row>
    <row r="133" spans="1:5" ht="12.75">
      <c r="A133" s="176"/>
      <c r="B133" s="178"/>
      <c r="C133" s="173" t="s">
        <v>405</v>
      </c>
      <c r="D133" s="185">
        <v>4040</v>
      </c>
      <c r="E133" s="186">
        <v>4700</v>
      </c>
    </row>
    <row r="134" spans="1:5" ht="12.75">
      <c r="A134" s="176"/>
      <c r="B134" s="178"/>
      <c r="C134" s="173" t="s">
        <v>311</v>
      </c>
      <c r="D134" s="185">
        <v>4110</v>
      </c>
      <c r="E134" s="186">
        <v>12205</v>
      </c>
    </row>
    <row r="135" spans="1:5" ht="12.75">
      <c r="A135" s="176"/>
      <c r="B135" s="178"/>
      <c r="C135" s="173" t="s">
        <v>401</v>
      </c>
      <c r="D135" s="185">
        <v>4120</v>
      </c>
      <c r="E135" s="186">
        <v>1643</v>
      </c>
    </row>
    <row r="136" spans="1:5" ht="12.75">
      <c r="A136" s="176"/>
      <c r="B136" s="178"/>
      <c r="C136" s="173" t="s">
        <v>312</v>
      </c>
      <c r="D136" s="185">
        <v>4210</v>
      </c>
      <c r="E136" s="186">
        <v>152</v>
      </c>
    </row>
    <row r="137" spans="1:5" ht="12.75">
      <c r="A137" s="176"/>
      <c r="B137" s="178"/>
      <c r="C137" s="173" t="s">
        <v>315</v>
      </c>
      <c r="D137" s="185">
        <v>4300</v>
      </c>
      <c r="E137" s="186">
        <v>200</v>
      </c>
    </row>
    <row r="138" spans="1:5" ht="12.75">
      <c r="A138" s="176"/>
      <c r="B138" s="178"/>
      <c r="C138" s="173" t="s">
        <v>316</v>
      </c>
      <c r="D138" s="185">
        <v>4410</v>
      </c>
      <c r="E138" s="186">
        <v>300</v>
      </c>
    </row>
    <row r="139" spans="1:5" ht="12.75">
      <c r="A139" s="176"/>
      <c r="B139" s="178"/>
      <c r="C139" s="173" t="s">
        <v>317</v>
      </c>
      <c r="D139" s="185">
        <v>4440</v>
      </c>
      <c r="E139" s="186">
        <v>1400</v>
      </c>
    </row>
    <row r="140" spans="1:5" ht="12.75">
      <c r="A140" s="176"/>
      <c r="B140" s="178"/>
      <c r="C140" s="173" t="s">
        <v>406</v>
      </c>
      <c r="D140" s="185">
        <v>4430</v>
      </c>
      <c r="E140" s="186"/>
    </row>
    <row r="141" spans="1:5" ht="13.5" thickBot="1">
      <c r="A141" s="176"/>
      <c r="B141" s="178"/>
      <c r="C141" s="173" t="s">
        <v>407</v>
      </c>
      <c r="D141" s="185">
        <v>6060</v>
      </c>
      <c r="E141" s="186">
        <v>30000</v>
      </c>
    </row>
    <row r="142" spans="1:5" ht="21" customHeight="1" thickBot="1">
      <c r="A142" s="187">
        <v>750</v>
      </c>
      <c r="B142" s="182"/>
      <c r="C142" s="167" t="s">
        <v>147</v>
      </c>
      <c r="D142" s="168"/>
      <c r="E142" s="169">
        <f>IF(SUM(E143,E155,E166,E172,E191,E198)&gt;0,SUM(E143,E155,E166,E172,E191,E198),"")</f>
        <v>10832703</v>
      </c>
    </row>
    <row r="143" spans="1:5" s="60" customFormat="1" ht="18" customHeight="1">
      <c r="A143" s="183"/>
      <c r="B143" s="184">
        <v>75011</v>
      </c>
      <c r="C143" s="170" t="s">
        <v>148</v>
      </c>
      <c r="D143" s="171"/>
      <c r="E143" s="172">
        <f>IF(SUM(E144:E154)&gt;0,SUM(E144:E154),"")</f>
        <v>746519</v>
      </c>
    </row>
    <row r="144" spans="1:5" ht="12.75">
      <c r="A144" s="176"/>
      <c r="B144" s="178"/>
      <c r="C144" s="173" t="s">
        <v>408</v>
      </c>
      <c r="D144" s="185">
        <v>3020</v>
      </c>
      <c r="E144" s="186">
        <v>5100</v>
      </c>
    </row>
    <row r="145" spans="1:5" ht="12.75">
      <c r="A145" s="176"/>
      <c r="B145" s="178"/>
      <c r="C145" s="173" t="s">
        <v>309</v>
      </c>
      <c r="D145" s="185">
        <v>4010</v>
      </c>
      <c r="E145" s="186">
        <v>535594</v>
      </c>
    </row>
    <row r="146" spans="1:5" ht="12.75">
      <c r="A146" s="176"/>
      <c r="B146" s="178"/>
      <c r="C146" s="173" t="s">
        <v>405</v>
      </c>
      <c r="D146" s="185">
        <v>4040</v>
      </c>
      <c r="E146" s="186">
        <v>43154</v>
      </c>
    </row>
    <row r="147" spans="1:5" ht="12.75">
      <c r="A147" s="176"/>
      <c r="B147" s="178"/>
      <c r="C147" s="173" t="s">
        <v>311</v>
      </c>
      <c r="D147" s="185">
        <v>4110</v>
      </c>
      <c r="E147" s="186">
        <v>99718</v>
      </c>
    </row>
    <row r="148" spans="1:5" ht="12.75">
      <c r="A148" s="176"/>
      <c r="B148" s="178"/>
      <c r="C148" s="173" t="s">
        <v>401</v>
      </c>
      <c r="D148" s="185">
        <v>4120</v>
      </c>
      <c r="E148" s="186">
        <v>14179</v>
      </c>
    </row>
    <row r="149" spans="1:5" ht="12.75">
      <c r="A149" s="176"/>
      <c r="B149" s="178"/>
      <c r="C149" s="173" t="s">
        <v>409</v>
      </c>
      <c r="D149" s="185">
        <v>4210</v>
      </c>
      <c r="E149" s="186">
        <v>18250</v>
      </c>
    </row>
    <row r="150" spans="1:5" ht="12.75">
      <c r="A150" s="176"/>
      <c r="B150" s="178"/>
      <c r="C150" s="173" t="s">
        <v>315</v>
      </c>
      <c r="D150" s="185">
        <v>4300</v>
      </c>
      <c r="E150" s="186">
        <v>15100</v>
      </c>
    </row>
    <row r="151" spans="1:5" ht="12.75">
      <c r="A151" s="176"/>
      <c r="B151" s="178"/>
      <c r="C151" s="173" t="s">
        <v>316</v>
      </c>
      <c r="D151" s="185">
        <v>4410</v>
      </c>
      <c r="E151" s="186">
        <v>1500</v>
      </c>
    </row>
    <row r="152" spans="1:5" ht="12.75">
      <c r="A152" s="176"/>
      <c r="B152" s="178"/>
      <c r="C152" s="173" t="s">
        <v>317</v>
      </c>
      <c r="D152" s="185">
        <v>4440</v>
      </c>
      <c r="E152" s="186">
        <v>10824</v>
      </c>
    </row>
    <row r="153" spans="1:5" ht="12.75">
      <c r="A153" s="176"/>
      <c r="B153" s="178"/>
      <c r="C153" s="173" t="s">
        <v>410</v>
      </c>
      <c r="D153" s="185">
        <v>4530</v>
      </c>
      <c r="E153" s="186">
        <v>3100</v>
      </c>
    </row>
    <row r="154" spans="1:5" ht="12.75">
      <c r="A154" s="176"/>
      <c r="B154" s="225"/>
      <c r="C154" s="173"/>
      <c r="D154" s="185"/>
      <c r="E154" s="186"/>
    </row>
    <row r="155" spans="1:5" s="60" customFormat="1" ht="18" customHeight="1">
      <c r="A155" s="183"/>
      <c r="B155" s="184">
        <v>75020</v>
      </c>
      <c r="C155" s="170" t="s">
        <v>151</v>
      </c>
      <c r="D155" s="171"/>
      <c r="E155" s="172">
        <f>IF(SUM(E156:E165)&gt;0,SUM(E156:E165),"")</f>
        <v>1491327</v>
      </c>
    </row>
    <row r="156" spans="1:5" ht="12.75">
      <c r="A156" s="176"/>
      <c r="B156" s="178"/>
      <c r="C156" s="173" t="s">
        <v>309</v>
      </c>
      <c r="D156" s="185">
        <v>4010</v>
      </c>
      <c r="E156" s="186">
        <v>747427</v>
      </c>
    </row>
    <row r="157" spans="1:5" ht="12.75">
      <c r="A157" s="176"/>
      <c r="B157" s="178"/>
      <c r="C157" s="173" t="s">
        <v>405</v>
      </c>
      <c r="D157" s="185">
        <v>4040</v>
      </c>
      <c r="E157" s="186">
        <v>58440</v>
      </c>
    </row>
    <row r="158" spans="1:5" ht="12.75">
      <c r="A158" s="176"/>
      <c r="B158" s="178"/>
      <c r="C158" s="173" t="s">
        <v>311</v>
      </c>
      <c r="D158" s="185">
        <v>4110</v>
      </c>
      <c r="E158" s="186">
        <v>138851</v>
      </c>
    </row>
    <row r="159" spans="1:5" ht="12.75">
      <c r="A159" s="176"/>
      <c r="B159" s="178"/>
      <c r="C159" s="173" t="s">
        <v>401</v>
      </c>
      <c r="D159" s="185">
        <v>4120</v>
      </c>
      <c r="E159" s="186">
        <v>19744</v>
      </c>
    </row>
    <row r="160" spans="1:5" ht="12.75">
      <c r="A160" s="176"/>
      <c r="B160" s="178"/>
      <c r="C160" s="173" t="s">
        <v>409</v>
      </c>
      <c r="D160" s="185">
        <v>4210</v>
      </c>
      <c r="E160" s="186">
        <v>35500</v>
      </c>
    </row>
    <row r="161" spans="1:5" ht="12.75">
      <c r="A161" s="176"/>
      <c r="B161" s="178"/>
      <c r="C161" s="173" t="s">
        <v>315</v>
      </c>
      <c r="D161" s="185">
        <v>4300</v>
      </c>
      <c r="E161" s="186">
        <v>470250</v>
      </c>
    </row>
    <row r="162" spans="1:5" ht="12.75">
      <c r="A162" s="176"/>
      <c r="B162" s="178"/>
      <c r="C162" s="173" t="s">
        <v>411</v>
      </c>
      <c r="D162" s="185">
        <v>4410</v>
      </c>
      <c r="E162" s="186">
        <v>2850</v>
      </c>
    </row>
    <row r="163" spans="1:5" ht="12.75">
      <c r="A163" s="176"/>
      <c r="B163" s="178"/>
      <c r="C163" s="173" t="s">
        <v>317</v>
      </c>
      <c r="D163" s="185">
        <v>4440</v>
      </c>
      <c r="E163" s="186">
        <v>18265</v>
      </c>
    </row>
    <row r="164" spans="1:5" ht="12.75">
      <c r="A164" s="176"/>
      <c r="B164" s="178"/>
      <c r="C164" s="173" t="s">
        <v>412</v>
      </c>
      <c r="D164" s="185">
        <v>4420</v>
      </c>
      <c r="E164" s="186"/>
    </row>
    <row r="165" spans="1:5" ht="12.75">
      <c r="A165" s="176"/>
      <c r="B165" s="203"/>
      <c r="C165" s="173"/>
      <c r="D165" s="185"/>
      <c r="E165" s="186"/>
    </row>
    <row r="166" spans="1:5" s="60" customFormat="1" ht="18" customHeight="1">
      <c r="A166" s="183"/>
      <c r="B166" s="196">
        <v>75022</v>
      </c>
      <c r="C166" s="197" t="s">
        <v>413</v>
      </c>
      <c r="D166" s="198"/>
      <c r="E166" s="177">
        <f>IF(SUM(E167:E171)&gt;0,SUM(E167:E171),"")</f>
        <v>317158</v>
      </c>
    </row>
    <row r="167" spans="1:5" ht="12.75">
      <c r="A167" s="176"/>
      <c r="B167" s="178"/>
      <c r="C167" s="173" t="s">
        <v>414</v>
      </c>
      <c r="D167" s="185">
        <v>3030</v>
      </c>
      <c r="E167" s="186">
        <v>303050</v>
      </c>
    </row>
    <row r="168" spans="1:5" ht="12.75">
      <c r="A168" s="176"/>
      <c r="B168" s="178"/>
      <c r="C168" s="173" t="s">
        <v>409</v>
      </c>
      <c r="D168" s="185">
        <v>4210</v>
      </c>
      <c r="E168" s="186">
        <v>3135</v>
      </c>
    </row>
    <row r="169" spans="1:5" ht="12.75">
      <c r="A169" s="176"/>
      <c r="B169" s="178"/>
      <c r="C169" s="173" t="s">
        <v>315</v>
      </c>
      <c r="D169" s="185">
        <v>4300</v>
      </c>
      <c r="E169" s="186">
        <v>7838</v>
      </c>
    </row>
    <row r="170" spans="1:5" ht="12.75">
      <c r="A170" s="176"/>
      <c r="B170" s="178"/>
      <c r="C170" s="173" t="s">
        <v>411</v>
      </c>
      <c r="D170" s="185">
        <v>4410</v>
      </c>
      <c r="E170" s="186">
        <v>3135</v>
      </c>
    </row>
    <row r="171" spans="1:5" ht="12.75">
      <c r="A171" s="176"/>
      <c r="B171" s="203"/>
      <c r="C171" s="173"/>
      <c r="D171" s="185"/>
      <c r="E171" s="186"/>
    </row>
    <row r="172" spans="1:5" s="60" customFormat="1" ht="18" customHeight="1">
      <c r="A172" s="183"/>
      <c r="B172" s="196">
        <v>75023</v>
      </c>
      <c r="C172" s="197" t="s">
        <v>154</v>
      </c>
      <c r="D172" s="198"/>
      <c r="E172" s="177">
        <f>IF(SUM(E173:E189)&gt;0,SUM(E173:E189),"")</f>
        <v>7997264</v>
      </c>
    </row>
    <row r="173" spans="1:5" ht="12.75">
      <c r="A173" s="176"/>
      <c r="B173" s="178"/>
      <c r="C173" s="173" t="s">
        <v>408</v>
      </c>
      <c r="D173" s="185">
        <v>3020</v>
      </c>
      <c r="E173" s="186">
        <v>3000</v>
      </c>
    </row>
    <row r="174" spans="1:5" ht="12.75">
      <c r="A174" s="176"/>
      <c r="B174" s="178"/>
      <c r="C174" s="173" t="s">
        <v>309</v>
      </c>
      <c r="D174" s="185">
        <v>4010</v>
      </c>
      <c r="E174" s="186">
        <v>4459765</v>
      </c>
    </row>
    <row r="175" spans="1:5" ht="12.75">
      <c r="A175" s="176"/>
      <c r="B175" s="178"/>
      <c r="C175" s="173" t="s">
        <v>405</v>
      </c>
      <c r="D175" s="185">
        <v>4040</v>
      </c>
      <c r="E175" s="186">
        <v>335750</v>
      </c>
    </row>
    <row r="176" spans="1:5" ht="12.75">
      <c r="A176" s="176"/>
      <c r="B176" s="178"/>
      <c r="C176" s="173" t="s">
        <v>311</v>
      </c>
      <c r="D176" s="185">
        <v>4110</v>
      </c>
      <c r="E176" s="186">
        <v>857438</v>
      </c>
    </row>
    <row r="177" spans="1:5" ht="12.75">
      <c r="A177" s="176"/>
      <c r="B177" s="178"/>
      <c r="C177" s="173" t="s">
        <v>401</v>
      </c>
      <c r="D177" s="185">
        <v>4120</v>
      </c>
      <c r="E177" s="186">
        <v>117490</v>
      </c>
    </row>
    <row r="178" spans="1:5" ht="12.75">
      <c r="A178" s="176"/>
      <c r="B178" s="178"/>
      <c r="C178" s="173" t="s">
        <v>312</v>
      </c>
      <c r="D178" s="185">
        <v>4210</v>
      </c>
      <c r="E178" s="186">
        <v>167411</v>
      </c>
    </row>
    <row r="179" spans="1:5" ht="12.75">
      <c r="A179" s="176"/>
      <c r="B179" s="178"/>
      <c r="C179" s="173" t="s">
        <v>313</v>
      </c>
      <c r="D179" s="185">
        <v>4260</v>
      </c>
      <c r="E179" s="186">
        <v>125500</v>
      </c>
    </row>
    <row r="180" spans="1:5" ht="24">
      <c r="A180" s="176"/>
      <c r="B180" s="178"/>
      <c r="C180" s="173" t="s">
        <v>415</v>
      </c>
      <c r="D180" s="185">
        <v>4290</v>
      </c>
      <c r="E180" s="186">
        <v>0</v>
      </c>
    </row>
    <row r="181" spans="1:5" ht="12.75">
      <c r="A181" s="176"/>
      <c r="B181" s="178"/>
      <c r="C181" s="173" t="s">
        <v>315</v>
      </c>
      <c r="D181" s="185">
        <v>4300</v>
      </c>
      <c r="E181" s="186">
        <v>550000</v>
      </c>
    </row>
    <row r="182" spans="1:5" ht="12.75">
      <c r="A182" s="176"/>
      <c r="B182" s="178"/>
      <c r="C182" s="173" t="s">
        <v>411</v>
      </c>
      <c r="D182" s="185">
        <v>4410</v>
      </c>
      <c r="E182" s="186">
        <v>33250</v>
      </c>
    </row>
    <row r="183" spans="1:5" ht="12.75">
      <c r="A183" s="176"/>
      <c r="B183" s="178"/>
      <c r="C183" s="173" t="s">
        <v>406</v>
      </c>
      <c r="D183" s="185">
        <v>4430</v>
      </c>
      <c r="E183" s="186">
        <v>18500</v>
      </c>
    </row>
    <row r="184" spans="1:5" ht="12.75">
      <c r="A184" s="176"/>
      <c r="B184" s="178"/>
      <c r="C184" s="173" t="s">
        <v>317</v>
      </c>
      <c r="D184" s="185">
        <v>4440</v>
      </c>
      <c r="E184" s="186">
        <v>96060</v>
      </c>
    </row>
    <row r="185" spans="1:5" ht="12.75">
      <c r="A185" s="176"/>
      <c r="B185" s="178"/>
      <c r="C185" s="173" t="s">
        <v>410</v>
      </c>
      <c r="D185" s="185">
        <v>4530</v>
      </c>
      <c r="E185" s="186">
        <v>3100</v>
      </c>
    </row>
    <row r="186" spans="1:5" ht="24">
      <c r="A186" s="176"/>
      <c r="B186" s="178"/>
      <c r="C186" s="173" t="s">
        <v>7</v>
      </c>
      <c r="D186" s="185">
        <v>6060</v>
      </c>
      <c r="E186" s="186">
        <v>210000</v>
      </c>
    </row>
    <row r="187" spans="1:5" ht="16.5" customHeight="1">
      <c r="A187" s="176"/>
      <c r="B187" s="178"/>
      <c r="C187" s="173" t="s">
        <v>416</v>
      </c>
      <c r="D187" s="185">
        <v>6050</v>
      </c>
      <c r="E187" s="186">
        <v>1000000</v>
      </c>
    </row>
    <row r="188" spans="1:5" ht="12.75">
      <c r="A188" s="176"/>
      <c r="B188" s="178"/>
      <c r="C188" s="173" t="s">
        <v>417</v>
      </c>
      <c r="D188" s="185">
        <v>4610</v>
      </c>
      <c r="E188" s="186"/>
    </row>
    <row r="189" spans="1:5" ht="12.75">
      <c r="A189" s="176"/>
      <c r="B189" s="178"/>
      <c r="C189" s="226" t="s">
        <v>314</v>
      </c>
      <c r="D189" s="189">
        <v>4270</v>
      </c>
      <c r="E189" s="227">
        <v>20000</v>
      </c>
    </row>
    <row r="190" spans="1:5" ht="12.75">
      <c r="A190" s="228"/>
      <c r="B190" s="229"/>
      <c r="C190" s="173"/>
      <c r="D190" s="185"/>
      <c r="E190" s="186"/>
    </row>
    <row r="191" spans="1:5" s="60" customFormat="1" ht="18" customHeight="1">
      <c r="A191" s="183"/>
      <c r="B191" s="184">
        <v>75045</v>
      </c>
      <c r="C191" s="170" t="s">
        <v>155</v>
      </c>
      <c r="D191" s="171"/>
      <c r="E191" s="172">
        <f>IF(SUM(E192:E197)&gt;0,SUM(E192:E197),"")</f>
        <v>23000</v>
      </c>
    </row>
    <row r="192" spans="1:5" ht="12.75">
      <c r="A192" s="176"/>
      <c r="B192" s="178"/>
      <c r="C192" s="173" t="s">
        <v>414</v>
      </c>
      <c r="D192" s="185">
        <v>3030</v>
      </c>
      <c r="E192" s="186">
        <v>10700</v>
      </c>
    </row>
    <row r="193" spans="1:5" ht="12.75">
      <c r="A193" s="176"/>
      <c r="B193" s="178"/>
      <c r="C193" s="173" t="s">
        <v>312</v>
      </c>
      <c r="D193" s="185">
        <v>4210</v>
      </c>
      <c r="E193" s="186">
        <v>2700</v>
      </c>
    </row>
    <row r="194" spans="1:5" ht="12.75">
      <c r="A194" s="176"/>
      <c r="B194" s="178"/>
      <c r="C194" s="173" t="s">
        <v>315</v>
      </c>
      <c r="D194" s="185">
        <v>4300</v>
      </c>
      <c r="E194" s="186">
        <v>9000</v>
      </c>
    </row>
    <row r="195" spans="1:5" ht="12.75">
      <c r="A195" s="176"/>
      <c r="B195" s="178"/>
      <c r="C195" s="173" t="s">
        <v>311</v>
      </c>
      <c r="D195" s="185">
        <v>4110</v>
      </c>
      <c r="E195" s="186">
        <v>500</v>
      </c>
    </row>
    <row r="196" spans="1:5" ht="12.75">
      <c r="A196" s="176"/>
      <c r="B196" s="178"/>
      <c r="C196" s="173" t="s">
        <v>401</v>
      </c>
      <c r="D196" s="185">
        <v>4120</v>
      </c>
      <c r="E196" s="186">
        <v>100</v>
      </c>
    </row>
    <row r="197" spans="1:5" ht="12.75">
      <c r="A197" s="176"/>
      <c r="B197" s="178"/>
      <c r="C197" s="173"/>
      <c r="D197" s="185"/>
      <c r="E197" s="186"/>
    </row>
    <row r="198" spans="1:5" s="60" customFormat="1" ht="18" customHeight="1">
      <c r="A198" s="183"/>
      <c r="B198" s="196">
        <v>75095</v>
      </c>
      <c r="C198" s="197" t="s">
        <v>94</v>
      </c>
      <c r="D198" s="198"/>
      <c r="E198" s="177">
        <f>IF(SUM(E199:E200,E205:E206,E212:E213)&gt;0,SUM(E199:E200,E205:E206,E212:E213),"")</f>
        <v>257435</v>
      </c>
    </row>
    <row r="199" spans="1:5" ht="12.75">
      <c r="A199" s="176"/>
      <c r="B199" s="178"/>
      <c r="C199" s="173" t="s">
        <v>418</v>
      </c>
      <c r="D199" s="185">
        <v>4210</v>
      </c>
      <c r="E199" s="186">
        <v>8000</v>
      </c>
    </row>
    <row r="200" spans="1:5" s="105" customFormat="1" ht="12.75">
      <c r="A200" s="176"/>
      <c r="B200" s="178"/>
      <c r="C200" s="254" t="s">
        <v>315</v>
      </c>
      <c r="D200" s="375">
        <v>4300</v>
      </c>
      <c r="E200" s="285">
        <f>IF(SUM(E201:E204)&gt;0,SUM(E201:E204),"")</f>
        <v>208820</v>
      </c>
    </row>
    <row r="201" spans="1:5" ht="12.75">
      <c r="A201" s="176"/>
      <c r="B201" s="178"/>
      <c r="C201" s="188" t="s">
        <v>419</v>
      </c>
      <c r="D201" s="200"/>
      <c r="E201" s="186">
        <v>30000</v>
      </c>
    </row>
    <row r="202" spans="1:5" ht="12.75">
      <c r="A202" s="176"/>
      <c r="B202" s="178"/>
      <c r="C202" s="199" t="s">
        <v>420</v>
      </c>
      <c r="D202" s="200"/>
      <c r="E202" s="186">
        <v>4320</v>
      </c>
    </row>
    <row r="203" spans="1:5" ht="12.75">
      <c r="A203" s="176"/>
      <c r="B203" s="178"/>
      <c r="C203" s="199" t="s">
        <v>421</v>
      </c>
      <c r="D203" s="200"/>
      <c r="E203" s="186">
        <v>174500</v>
      </c>
    </row>
    <row r="204" spans="1:5" ht="12.75">
      <c r="A204" s="176"/>
      <c r="B204" s="178"/>
      <c r="C204" s="191"/>
      <c r="D204" s="192"/>
      <c r="E204" s="186"/>
    </row>
    <row r="205" spans="1:5" ht="12.75">
      <c r="A205" s="176"/>
      <c r="B205" s="178"/>
      <c r="C205" s="173"/>
      <c r="D205" s="185"/>
      <c r="E205" s="186"/>
    </row>
    <row r="206" spans="1:5" s="105" customFormat="1" ht="16.5" customHeight="1">
      <c r="A206" s="205"/>
      <c r="B206" s="206"/>
      <c r="C206" s="254" t="s">
        <v>406</v>
      </c>
      <c r="D206" s="375">
        <v>4430</v>
      </c>
      <c r="E206" s="285">
        <f>IF(SUM(E207:E211)&gt;0,SUM(E207:E211),"")</f>
        <v>20000</v>
      </c>
    </row>
    <row r="207" spans="1:5" ht="12.75">
      <c r="A207" s="176"/>
      <c r="B207" s="178"/>
      <c r="C207" s="188" t="s">
        <v>422</v>
      </c>
      <c r="D207" s="200"/>
      <c r="E207" s="186">
        <v>3000</v>
      </c>
    </row>
    <row r="208" spans="1:5" ht="12.75">
      <c r="A208" s="176"/>
      <c r="B208" s="178"/>
      <c r="C208" s="199" t="s">
        <v>423</v>
      </c>
      <c r="D208" s="200"/>
      <c r="E208" s="186">
        <v>13000</v>
      </c>
    </row>
    <row r="209" spans="1:5" ht="12.75">
      <c r="A209" s="176"/>
      <c r="B209" s="178"/>
      <c r="C209" s="199" t="s">
        <v>424</v>
      </c>
      <c r="D209" s="200"/>
      <c r="E209" s="186">
        <v>2000</v>
      </c>
    </row>
    <row r="210" spans="1:5" ht="12.75">
      <c r="A210" s="176"/>
      <c r="B210" s="178"/>
      <c r="C210" s="199" t="s">
        <v>425</v>
      </c>
      <c r="D210" s="200"/>
      <c r="E210" s="186">
        <v>2000</v>
      </c>
    </row>
    <row r="211" spans="1:5" ht="12.75">
      <c r="A211" s="176"/>
      <c r="B211" s="178"/>
      <c r="C211" s="194"/>
      <c r="D211" s="192"/>
      <c r="E211" s="186"/>
    </row>
    <row r="212" spans="1:5" ht="12.75">
      <c r="A212" s="176"/>
      <c r="B212" s="178"/>
      <c r="C212" s="173" t="s">
        <v>426</v>
      </c>
      <c r="D212" s="185">
        <v>4530</v>
      </c>
      <c r="E212" s="186"/>
    </row>
    <row r="213" spans="1:5" ht="27" customHeight="1" thickBot="1">
      <c r="A213" s="176"/>
      <c r="B213" s="178"/>
      <c r="C213" s="173" t="s">
        <v>427</v>
      </c>
      <c r="D213" s="185">
        <v>8070</v>
      </c>
      <c r="E213" s="186">
        <v>20615</v>
      </c>
    </row>
    <row r="214" spans="1:5" s="61" customFormat="1" ht="29.25" customHeight="1" thickBot="1">
      <c r="A214" s="187">
        <v>751</v>
      </c>
      <c r="B214" s="182"/>
      <c r="C214" s="167" t="s">
        <v>428</v>
      </c>
      <c r="D214" s="168"/>
      <c r="E214" s="169">
        <f>IF(SUM(E215,E218)&gt;0,SUM(E215,F213,E218),"")</f>
        <v>7869</v>
      </c>
    </row>
    <row r="215" spans="1:5" s="60" customFormat="1" ht="25.5" customHeight="1">
      <c r="A215" s="183"/>
      <c r="B215" s="184">
        <v>75101</v>
      </c>
      <c r="C215" s="170" t="s">
        <v>429</v>
      </c>
      <c r="D215" s="171"/>
      <c r="E215" s="172">
        <f>IF(SUM(E216:E217)&gt;0,SUM(E216:E217),"")</f>
        <v>7869</v>
      </c>
    </row>
    <row r="216" spans="1:5" ht="12.75">
      <c r="A216" s="176"/>
      <c r="B216" s="178"/>
      <c r="C216" s="173" t="s">
        <v>309</v>
      </c>
      <c r="D216" s="185">
        <v>4010</v>
      </c>
      <c r="E216" s="186">
        <v>7869</v>
      </c>
    </row>
    <row r="217" spans="1:5" ht="12.75">
      <c r="A217" s="176"/>
      <c r="B217" s="203"/>
      <c r="C217" s="173"/>
      <c r="D217" s="185"/>
      <c r="E217" s="186"/>
    </row>
    <row r="218" spans="1:5" s="60" customFormat="1" ht="24" customHeight="1">
      <c r="A218" s="183"/>
      <c r="B218" s="184" t="s">
        <v>430</v>
      </c>
      <c r="C218" s="197" t="s">
        <v>160</v>
      </c>
      <c r="D218" s="198"/>
      <c r="E218" s="177">
        <f>IF(SUM(E219:E225)&gt;0,SUM(E219:E225),"")</f>
      </c>
    </row>
    <row r="219" spans="1:5" ht="12.75">
      <c r="A219" s="176"/>
      <c r="B219" s="178"/>
      <c r="C219" s="173" t="s">
        <v>414</v>
      </c>
      <c r="D219" s="185">
        <v>3030</v>
      </c>
      <c r="E219" s="186"/>
    </row>
    <row r="220" spans="1:5" ht="12.75">
      <c r="A220" s="176"/>
      <c r="B220" s="178"/>
      <c r="C220" s="173" t="s">
        <v>311</v>
      </c>
      <c r="D220" s="185">
        <v>4110</v>
      </c>
      <c r="E220" s="186"/>
    </row>
    <row r="221" spans="1:5" ht="12.75">
      <c r="A221" s="176"/>
      <c r="B221" s="178"/>
      <c r="C221" s="173" t="s">
        <v>401</v>
      </c>
      <c r="D221" s="185">
        <v>4120</v>
      </c>
      <c r="E221" s="186"/>
    </row>
    <row r="222" spans="1:5" ht="12.75">
      <c r="A222" s="176"/>
      <c r="B222" s="178"/>
      <c r="C222" s="173" t="s">
        <v>312</v>
      </c>
      <c r="D222" s="185">
        <v>4210</v>
      </c>
      <c r="E222" s="186"/>
    </row>
    <row r="223" spans="1:5" ht="12.75">
      <c r="A223" s="176"/>
      <c r="B223" s="178"/>
      <c r="C223" s="173" t="s">
        <v>313</v>
      </c>
      <c r="D223" s="185">
        <v>4260</v>
      </c>
      <c r="E223" s="186"/>
    </row>
    <row r="224" spans="1:5" ht="12.75">
      <c r="A224" s="176"/>
      <c r="B224" s="178"/>
      <c r="C224" s="173" t="s">
        <v>315</v>
      </c>
      <c r="D224" s="185">
        <v>4300</v>
      </c>
      <c r="E224" s="186"/>
    </row>
    <row r="225" spans="1:5" ht="13.5" thickBot="1">
      <c r="A225" s="176"/>
      <c r="B225" s="178"/>
      <c r="C225" s="194" t="s">
        <v>316</v>
      </c>
      <c r="D225" s="192">
        <v>4410</v>
      </c>
      <c r="E225" s="186"/>
    </row>
    <row r="226" spans="1:5" s="61" customFormat="1" ht="21.75" customHeight="1" thickBot="1">
      <c r="A226" s="187">
        <v>754</v>
      </c>
      <c r="B226" s="182"/>
      <c r="C226" s="167" t="s">
        <v>161</v>
      </c>
      <c r="D226" s="168"/>
      <c r="E226" s="169">
        <f>IF(SUM(E227,E238,E247)&gt;0,SUM(F227,E227,E238,E247),"")</f>
        <v>219390</v>
      </c>
    </row>
    <row r="227" spans="1:5" s="61" customFormat="1" ht="18" customHeight="1">
      <c r="A227" s="183"/>
      <c r="B227" s="196">
        <v>75414</v>
      </c>
      <c r="C227" s="236" t="s">
        <v>432</v>
      </c>
      <c r="D227" s="198"/>
      <c r="E227" s="177">
        <f>IF(SUM(E228:E237)&gt;0,SUM(E228:E237),"")</f>
        <v>29790</v>
      </c>
    </row>
    <row r="228" spans="1:5" ht="12.75">
      <c r="A228" s="176"/>
      <c r="B228" s="178"/>
      <c r="C228" s="174" t="s">
        <v>414</v>
      </c>
      <c r="D228" s="185">
        <v>3030</v>
      </c>
      <c r="E228" s="230">
        <v>1200</v>
      </c>
    </row>
    <row r="229" spans="1:5" ht="12.75">
      <c r="A229" s="176"/>
      <c r="B229" s="178"/>
      <c r="C229" s="174" t="s">
        <v>433</v>
      </c>
      <c r="D229" s="185">
        <v>4110</v>
      </c>
      <c r="E229" s="230">
        <v>600</v>
      </c>
    </row>
    <row r="230" spans="1:5" ht="12.75">
      <c r="A230" s="176"/>
      <c r="B230" s="178"/>
      <c r="C230" s="174" t="s">
        <v>434</v>
      </c>
      <c r="D230" s="185">
        <v>4120</v>
      </c>
      <c r="E230" s="230">
        <v>40</v>
      </c>
    </row>
    <row r="231" spans="1:5" ht="12.75">
      <c r="A231" s="176"/>
      <c r="B231" s="178"/>
      <c r="C231" s="174" t="s">
        <v>409</v>
      </c>
      <c r="D231" s="185">
        <v>4210</v>
      </c>
      <c r="E231" s="230">
        <v>3700</v>
      </c>
    </row>
    <row r="232" spans="1:5" ht="12.75">
      <c r="A232" s="176"/>
      <c r="B232" s="178"/>
      <c r="C232" s="174" t="s">
        <v>313</v>
      </c>
      <c r="D232" s="185">
        <v>4260</v>
      </c>
      <c r="E232" s="230">
        <v>550</v>
      </c>
    </row>
    <row r="233" spans="1:5" ht="12.75">
      <c r="A233" s="176"/>
      <c r="B233" s="178"/>
      <c r="C233" s="174" t="s">
        <v>435</v>
      </c>
      <c r="D233" s="185">
        <v>4270</v>
      </c>
      <c r="E233" s="230">
        <v>10000</v>
      </c>
    </row>
    <row r="234" spans="1:5" ht="12.75">
      <c r="A234" s="176"/>
      <c r="B234" s="178"/>
      <c r="C234" s="174" t="s">
        <v>315</v>
      </c>
      <c r="D234" s="185">
        <v>4300</v>
      </c>
      <c r="E234" s="230">
        <v>12000</v>
      </c>
    </row>
    <row r="235" spans="1:5" ht="12.75">
      <c r="A235" s="176"/>
      <c r="B235" s="178"/>
      <c r="C235" s="174" t="s">
        <v>410</v>
      </c>
      <c r="D235" s="185">
        <v>4530</v>
      </c>
      <c r="E235" s="230">
        <v>700</v>
      </c>
    </row>
    <row r="236" spans="1:5" ht="12.75">
      <c r="A236" s="176"/>
      <c r="B236" s="178"/>
      <c r="C236" s="174" t="s">
        <v>436</v>
      </c>
      <c r="D236" s="185">
        <v>4410</v>
      </c>
      <c r="E236" s="230">
        <v>1000</v>
      </c>
    </row>
    <row r="237" spans="1:5" ht="12.75">
      <c r="A237" s="176"/>
      <c r="B237" s="203"/>
      <c r="C237" s="174"/>
      <c r="D237" s="185"/>
      <c r="E237" s="230"/>
    </row>
    <row r="238" spans="1:5" s="60" customFormat="1" ht="18" customHeight="1">
      <c r="A238" s="183"/>
      <c r="B238" s="196">
        <v>75416</v>
      </c>
      <c r="C238" s="236" t="s">
        <v>167</v>
      </c>
      <c r="D238" s="198"/>
      <c r="E238" s="177">
        <f>IF(SUM(E239:E246)&gt;0,SUM(E239:E246),"")</f>
        <v>24600</v>
      </c>
    </row>
    <row r="239" spans="1:5" ht="12.75">
      <c r="A239" s="176"/>
      <c r="B239" s="178"/>
      <c r="C239" s="174" t="s">
        <v>408</v>
      </c>
      <c r="D239" s="185">
        <v>3020</v>
      </c>
      <c r="E239" s="230">
        <v>4000</v>
      </c>
    </row>
    <row r="240" spans="1:5" ht="12.75">
      <c r="A240" s="176"/>
      <c r="B240" s="178"/>
      <c r="C240" s="174" t="s">
        <v>409</v>
      </c>
      <c r="D240" s="185">
        <v>4210</v>
      </c>
      <c r="E240" s="230">
        <v>17000</v>
      </c>
    </row>
    <row r="241" spans="1:5" ht="12.75">
      <c r="A241" s="176"/>
      <c r="B241" s="178"/>
      <c r="C241" s="174" t="s">
        <v>314</v>
      </c>
      <c r="D241" s="185">
        <v>4270</v>
      </c>
      <c r="E241" s="230">
        <v>1000</v>
      </c>
    </row>
    <row r="242" spans="1:5" ht="12.75">
      <c r="A242" s="176"/>
      <c r="B242" s="178"/>
      <c r="C242" s="174" t="s">
        <v>437</v>
      </c>
      <c r="D242" s="185">
        <v>4300</v>
      </c>
      <c r="E242" s="230">
        <v>900</v>
      </c>
    </row>
    <row r="243" spans="1:5" ht="12.75">
      <c r="A243" s="176"/>
      <c r="B243" s="178"/>
      <c r="C243" s="174" t="s">
        <v>316</v>
      </c>
      <c r="D243" s="185">
        <v>4410</v>
      </c>
      <c r="E243" s="230">
        <v>200</v>
      </c>
    </row>
    <row r="244" spans="1:5" ht="12.75">
      <c r="A244" s="176"/>
      <c r="B244" s="178"/>
      <c r="C244" s="174" t="s">
        <v>406</v>
      </c>
      <c r="D244" s="185">
        <v>4430</v>
      </c>
      <c r="E244" s="230">
        <v>1500</v>
      </c>
    </row>
    <row r="245" spans="1:5" ht="12.75">
      <c r="A245" s="176"/>
      <c r="B245" s="178"/>
      <c r="C245" s="174"/>
      <c r="D245" s="185"/>
      <c r="E245" s="230"/>
    </row>
    <row r="246" spans="1:5" ht="12.75">
      <c r="A246" s="176"/>
      <c r="B246" s="178"/>
      <c r="C246" s="174"/>
      <c r="D246" s="185"/>
      <c r="E246" s="230"/>
    </row>
    <row r="247" spans="1:5" s="60" customFormat="1" ht="18" customHeight="1">
      <c r="A247" s="183"/>
      <c r="B247" s="196">
        <v>75495</v>
      </c>
      <c r="C247" s="236" t="s">
        <v>94</v>
      </c>
      <c r="D247" s="198"/>
      <c r="E247" s="177">
        <f>IF(SUM(E248:E250)&gt;0,SUM(E248:E250),"")</f>
        <v>165000</v>
      </c>
    </row>
    <row r="248" spans="1:5" ht="12.75">
      <c r="A248" s="176"/>
      <c r="B248" s="178"/>
      <c r="C248" s="174" t="s">
        <v>438</v>
      </c>
      <c r="D248" s="185">
        <v>4300</v>
      </c>
      <c r="E248" s="230">
        <v>115000</v>
      </c>
    </row>
    <row r="249" spans="1:5" ht="12.75">
      <c r="A249" s="176"/>
      <c r="B249" s="178"/>
      <c r="C249" s="174" t="s">
        <v>439</v>
      </c>
      <c r="D249" s="185">
        <v>6050</v>
      </c>
      <c r="E249" s="230">
        <v>50000</v>
      </c>
    </row>
    <row r="250" spans="1:5" ht="13.5" thickBot="1">
      <c r="A250" s="221"/>
      <c r="B250" s="242"/>
      <c r="C250" s="243"/>
      <c r="D250" s="244"/>
      <c r="E250" s="230"/>
    </row>
    <row r="251" spans="1:5" s="61" customFormat="1" ht="22.5" customHeight="1" thickBot="1">
      <c r="A251" s="187">
        <v>758</v>
      </c>
      <c r="B251" s="182"/>
      <c r="C251" s="245" t="s">
        <v>207</v>
      </c>
      <c r="D251" s="168"/>
      <c r="E251" s="169">
        <f>IF(SUM(E252)&gt;0,SUM(E252),"")</f>
        <v>1462099</v>
      </c>
    </row>
    <row r="252" spans="1:5" s="60" customFormat="1" ht="18" customHeight="1">
      <c r="A252" s="183"/>
      <c r="B252" s="184">
        <v>75818</v>
      </c>
      <c r="C252" s="246" t="s">
        <v>440</v>
      </c>
      <c r="D252" s="171"/>
      <c r="E252" s="172">
        <f>IF(SUM(E253:E256)&gt;0,SUM(E253:E256),"")</f>
        <v>1462099</v>
      </c>
    </row>
    <row r="253" spans="1:5" ht="12.75">
      <c r="A253" s="176"/>
      <c r="B253" s="178"/>
      <c r="C253" s="174" t="s">
        <v>440</v>
      </c>
      <c r="D253" s="185">
        <v>4810</v>
      </c>
      <c r="E253" s="230"/>
    </row>
    <row r="254" spans="1:5" ht="12.75">
      <c r="A254" s="176"/>
      <c r="B254" s="178"/>
      <c r="C254" s="174" t="s">
        <v>441</v>
      </c>
      <c r="D254" s="185"/>
      <c r="E254" s="230">
        <v>1027872</v>
      </c>
    </row>
    <row r="255" spans="1:5" ht="12.75">
      <c r="A255" s="176"/>
      <c r="B255" s="178"/>
      <c r="C255" s="174" t="s">
        <v>442</v>
      </c>
      <c r="D255" s="185"/>
      <c r="E255" s="230">
        <v>160000</v>
      </c>
    </row>
    <row r="256" spans="1:5" ht="13.5" thickBot="1">
      <c r="A256" s="221"/>
      <c r="B256" s="242"/>
      <c r="C256" s="174" t="s">
        <v>443</v>
      </c>
      <c r="D256" s="244"/>
      <c r="E256" s="230">
        <v>274227</v>
      </c>
    </row>
    <row r="257" spans="1:5" s="61" customFormat="1" ht="22.5" customHeight="1" thickBot="1">
      <c r="A257" s="187">
        <v>801</v>
      </c>
      <c r="B257" s="182"/>
      <c r="C257" s="245" t="s">
        <v>220</v>
      </c>
      <c r="D257" s="168"/>
      <c r="E257" s="169">
        <f>IF(SUM(E258,E273,E277,E282,E285,E291,E294,E296,E314,E318,E344,E346,E348,E351,E356)&gt;0,SUM(E258,E273,E277,E285,E282,E291,E294,E296,E314,E318,E344,E346,E348,E351,E356),"")</f>
        <v>57293074</v>
      </c>
    </row>
    <row r="258" spans="1:5" s="60" customFormat="1" ht="18" customHeight="1" thickBot="1">
      <c r="A258" s="183"/>
      <c r="B258" s="184">
        <v>80101</v>
      </c>
      <c r="C258" s="246" t="s">
        <v>221</v>
      </c>
      <c r="D258" s="171"/>
      <c r="E258" s="358">
        <f>IF(SUM(E259:E265)&gt;0,SUM(E259:E265),"")</f>
        <v>15314717</v>
      </c>
    </row>
    <row r="259" spans="1:5" ht="25.5" customHeight="1">
      <c r="A259" s="247"/>
      <c r="B259" s="178"/>
      <c r="C259" s="179" t="s">
        <v>444</v>
      </c>
      <c r="D259" s="185">
        <v>2540</v>
      </c>
      <c r="E259" s="359">
        <v>49254</v>
      </c>
    </row>
    <row r="260" spans="1:5" ht="15.75" customHeight="1">
      <c r="A260" s="247"/>
      <c r="B260" s="178"/>
      <c r="C260" s="248" t="s">
        <v>445</v>
      </c>
      <c r="D260" s="185">
        <v>2650</v>
      </c>
      <c r="E260" s="230">
        <v>14744263</v>
      </c>
    </row>
    <row r="261" spans="1:5" ht="24">
      <c r="A261" s="176"/>
      <c r="B261" s="178"/>
      <c r="C261" s="173" t="s">
        <v>446</v>
      </c>
      <c r="D261" s="185">
        <v>2590</v>
      </c>
      <c r="E261" s="230"/>
    </row>
    <row r="262" spans="1:5" ht="12.75">
      <c r="A262" s="176"/>
      <c r="B262" s="178"/>
      <c r="C262" s="174" t="s">
        <v>447</v>
      </c>
      <c r="D262" s="185">
        <v>4240</v>
      </c>
      <c r="E262" s="230"/>
    </row>
    <row r="263" spans="1:5" s="251" customFormat="1" ht="13.5" customHeight="1">
      <c r="A263" s="249"/>
      <c r="B263" s="240"/>
      <c r="C263" s="174" t="s">
        <v>448</v>
      </c>
      <c r="D263" s="250">
        <v>6050</v>
      </c>
      <c r="E263" s="230"/>
    </row>
    <row r="264" spans="1:5" s="251" customFormat="1" ht="16.5" customHeight="1">
      <c r="A264" s="249"/>
      <c r="B264" s="240"/>
      <c r="C264" s="194" t="s">
        <v>431</v>
      </c>
      <c r="D264" s="250">
        <v>6060</v>
      </c>
      <c r="E264" s="230"/>
    </row>
    <row r="265" spans="1:5" s="251" customFormat="1" ht="25.5" customHeight="1">
      <c r="A265" s="252"/>
      <c r="B265" s="253"/>
      <c r="C265" s="254" t="s">
        <v>449</v>
      </c>
      <c r="D265" s="255">
        <v>6210</v>
      </c>
      <c r="E265" s="256">
        <f>IF(SUM(E266:E271)&gt;0,SUM(E266:E271),"")</f>
        <v>521200</v>
      </c>
    </row>
    <row r="266" spans="1:5" s="251" customFormat="1" ht="16.5" customHeight="1">
      <c r="A266" s="249"/>
      <c r="B266" s="240"/>
      <c r="C266" s="194" t="s">
        <v>450</v>
      </c>
      <c r="D266" s="250"/>
      <c r="E266" s="230">
        <v>177000</v>
      </c>
    </row>
    <row r="267" spans="1:5" s="251" customFormat="1" ht="16.5" customHeight="1">
      <c r="A267" s="249"/>
      <c r="B267" s="240"/>
      <c r="C267" s="194" t="s">
        <v>451</v>
      </c>
      <c r="D267" s="250"/>
      <c r="E267" s="230">
        <v>33800</v>
      </c>
    </row>
    <row r="268" spans="1:5" s="251" customFormat="1" ht="16.5" customHeight="1">
      <c r="A268" s="249"/>
      <c r="B268" s="240"/>
      <c r="C268" s="194" t="s">
        <v>452</v>
      </c>
      <c r="D268" s="250"/>
      <c r="E268" s="230">
        <v>20000</v>
      </c>
    </row>
    <row r="269" spans="1:5" s="251" customFormat="1" ht="16.5" customHeight="1">
      <c r="A269" s="249"/>
      <c r="B269" s="240"/>
      <c r="C269" s="194" t="s">
        <v>453</v>
      </c>
      <c r="D269" s="250"/>
      <c r="E269" s="230">
        <v>27900</v>
      </c>
    </row>
    <row r="270" spans="1:5" s="251" customFormat="1" ht="16.5" customHeight="1">
      <c r="A270" s="249"/>
      <c r="B270" s="240"/>
      <c r="C270" s="194" t="s">
        <v>454</v>
      </c>
      <c r="D270" s="250"/>
      <c r="E270" s="230">
        <v>178000</v>
      </c>
    </row>
    <row r="271" spans="1:5" s="251" customFormat="1" ht="16.5" customHeight="1">
      <c r="A271" s="249"/>
      <c r="B271" s="240"/>
      <c r="C271" s="194" t="s">
        <v>455</v>
      </c>
      <c r="D271" s="250"/>
      <c r="E271" s="230">
        <v>84500</v>
      </c>
    </row>
    <row r="272" spans="1:5" s="251" customFormat="1" ht="16.5" customHeight="1">
      <c r="A272" s="249"/>
      <c r="B272" s="240"/>
      <c r="C272" s="194"/>
      <c r="D272" s="250"/>
      <c r="E272" s="230"/>
    </row>
    <row r="273" spans="1:5" s="60" customFormat="1" ht="18" customHeight="1">
      <c r="A273" s="183"/>
      <c r="B273" s="196">
        <v>80102</v>
      </c>
      <c r="C273" s="236" t="s">
        <v>222</v>
      </c>
      <c r="D273" s="198"/>
      <c r="E273" s="177">
        <f>IF(SUM(E274:E276)&gt;0,SUM(E274:E276),"")</f>
        <v>541930</v>
      </c>
    </row>
    <row r="274" spans="1:5" ht="24">
      <c r="A274" s="176"/>
      <c r="B274" s="178"/>
      <c r="C274" s="173" t="s">
        <v>446</v>
      </c>
      <c r="D274" s="185">
        <v>2590</v>
      </c>
      <c r="E274" s="230">
        <v>0</v>
      </c>
    </row>
    <row r="275" spans="1:5" s="251" customFormat="1" ht="24">
      <c r="A275" s="249"/>
      <c r="B275" s="240"/>
      <c r="C275" s="173" t="s">
        <v>456</v>
      </c>
      <c r="D275" s="250">
        <v>2650</v>
      </c>
      <c r="E275" s="230">
        <v>541930</v>
      </c>
    </row>
    <row r="276" spans="1:5" s="251" customFormat="1" ht="15" customHeight="1">
      <c r="A276" s="249"/>
      <c r="B276" s="240"/>
      <c r="C276" s="173"/>
      <c r="D276" s="250"/>
      <c r="E276" s="230"/>
    </row>
    <row r="277" spans="1:5" s="60" customFormat="1" ht="18" customHeight="1">
      <c r="A277" s="183"/>
      <c r="B277" s="196">
        <v>80104</v>
      </c>
      <c r="C277" s="236" t="s">
        <v>223</v>
      </c>
      <c r="D277" s="198"/>
      <c r="E277" s="177">
        <f>IF(SUM(E278:E281)&gt;0,SUM(E278:E281),"")</f>
        <v>5211825</v>
      </c>
    </row>
    <row r="278" spans="1:5" s="60" customFormat="1" ht="28.5" customHeight="1">
      <c r="A278" s="183"/>
      <c r="B278" s="235"/>
      <c r="C278" s="175" t="s">
        <v>446</v>
      </c>
      <c r="D278" s="257">
        <v>2590</v>
      </c>
      <c r="E278" s="258"/>
    </row>
    <row r="279" spans="1:5" ht="24">
      <c r="A279" s="259"/>
      <c r="B279" s="178"/>
      <c r="C279" s="179" t="s">
        <v>444</v>
      </c>
      <c r="D279" s="43">
        <v>2540</v>
      </c>
      <c r="E279" s="260">
        <v>896280</v>
      </c>
    </row>
    <row r="280" spans="1:5" ht="17.25" customHeight="1">
      <c r="A280" s="259"/>
      <c r="B280" s="178"/>
      <c r="C280" s="261" t="s">
        <v>457</v>
      </c>
      <c r="D280" s="262">
        <v>2650</v>
      </c>
      <c r="E280" s="239">
        <v>4234045</v>
      </c>
    </row>
    <row r="281" spans="1:88" ht="36.75" customHeight="1">
      <c r="A281" s="259"/>
      <c r="B281" s="203"/>
      <c r="C281" s="173" t="s">
        <v>458</v>
      </c>
      <c r="D281" s="192">
        <v>6210</v>
      </c>
      <c r="E281" s="239">
        <v>81500</v>
      </c>
      <c r="F281" s="263"/>
      <c r="G281" s="263"/>
      <c r="H281" s="263"/>
      <c r="I281" s="263"/>
      <c r="J281" s="263"/>
      <c r="K281" s="263"/>
      <c r="L281" s="263"/>
      <c r="M281" s="263"/>
      <c r="N281" s="263"/>
      <c r="O281" s="263"/>
      <c r="P281" s="263"/>
      <c r="Q281" s="263"/>
      <c r="R281" s="263"/>
      <c r="S281" s="263"/>
      <c r="T281" s="263"/>
      <c r="U281" s="263"/>
      <c r="V281" s="263"/>
      <c r="W281" s="263"/>
      <c r="X281" s="263"/>
      <c r="Y281" s="263"/>
      <c r="Z281" s="263"/>
      <c r="AA281" s="263"/>
      <c r="AB281" s="263"/>
      <c r="AC281" s="263"/>
      <c r="AD281" s="263"/>
      <c r="AE281" s="263"/>
      <c r="AF281" s="263"/>
      <c r="AG281" s="263"/>
      <c r="AH281" s="263"/>
      <c r="AI281" s="263"/>
      <c r="AJ281" s="263"/>
      <c r="AK281" s="263"/>
      <c r="AL281" s="263"/>
      <c r="AM281" s="263"/>
      <c r="AN281" s="263"/>
      <c r="AO281" s="263"/>
      <c r="AP281" s="263"/>
      <c r="AQ281" s="263"/>
      <c r="AR281" s="263"/>
      <c r="AS281" s="263"/>
      <c r="AT281" s="263"/>
      <c r="AU281" s="263"/>
      <c r="AV281" s="263"/>
      <c r="AW281" s="263"/>
      <c r="AX281" s="263"/>
      <c r="AY281" s="263"/>
      <c r="AZ281" s="263"/>
      <c r="BA281" s="263"/>
      <c r="BB281" s="263"/>
      <c r="BC281" s="263"/>
      <c r="BD281" s="263"/>
      <c r="BE281" s="263"/>
      <c r="BF281" s="263"/>
      <c r="BG281" s="263"/>
      <c r="BH281" s="263"/>
      <c r="BI281" s="263"/>
      <c r="BJ281" s="263"/>
      <c r="BK281" s="263"/>
      <c r="BL281" s="263"/>
      <c r="BM281" s="263"/>
      <c r="BN281" s="263"/>
      <c r="BO281" s="263"/>
      <c r="BP281" s="263"/>
      <c r="BQ281" s="263"/>
      <c r="BR281" s="263"/>
      <c r="BS281" s="263"/>
      <c r="BT281" s="263"/>
      <c r="BU281" s="263"/>
      <c r="BV281" s="263"/>
      <c r="BW281" s="263"/>
      <c r="BX281" s="263"/>
      <c r="BY281" s="263"/>
      <c r="BZ281" s="263"/>
      <c r="CA281" s="263"/>
      <c r="CB281" s="263"/>
      <c r="CC281" s="263"/>
      <c r="CD281" s="263"/>
      <c r="CE281" s="263"/>
      <c r="CF281" s="263"/>
      <c r="CG281" s="263"/>
      <c r="CH281" s="263"/>
      <c r="CI281" s="263"/>
      <c r="CJ281" s="263"/>
    </row>
    <row r="282" spans="1:88" s="267" customFormat="1" ht="21" customHeight="1">
      <c r="A282" s="264"/>
      <c r="B282" s="265" t="s">
        <v>459</v>
      </c>
      <c r="C282" s="290" t="s">
        <v>460</v>
      </c>
      <c r="D282" s="266"/>
      <c r="E282" s="370">
        <f>IF(SUM(E283:E284)&gt;0,SUM(E283:E284),"")</f>
        <v>137862</v>
      </c>
      <c r="F282" s="263"/>
      <c r="G282" s="263"/>
      <c r="H282" s="263"/>
      <c r="I282" s="263"/>
      <c r="J282" s="263"/>
      <c r="K282" s="263"/>
      <c r="L282" s="263"/>
      <c r="M282" s="263"/>
      <c r="N282" s="263"/>
      <c r="O282" s="263"/>
      <c r="P282" s="263"/>
      <c r="Q282" s="263"/>
      <c r="R282" s="263"/>
      <c r="S282" s="263"/>
      <c r="T282" s="263"/>
      <c r="U282" s="263"/>
      <c r="V282" s="263"/>
      <c r="W282" s="263"/>
      <c r="X282" s="263"/>
      <c r="Y282" s="263"/>
      <c r="Z282" s="263"/>
      <c r="AA282" s="263"/>
      <c r="AB282" s="263"/>
      <c r="AC282" s="263"/>
      <c r="AD282" s="263"/>
      <c r="AE282" s="263"/>
      <c r="AF282" s="263"/>
      <c r="AG282" s="263"/>
      <c r="AH282" s="263"/>
      <c r="AI282" s="263"/>
      <c r="AJ282" s="263"/>
      <c r="AK282" s="263"/>
      <c r="AL282" s="263"/>
      <c r="AM282" s="263"/>
      <c r="AN282" s="263"/>
      <c r="AO282" s="263"/>
      <c r="AP282" s="263"/>
      <c r="AQ282" s="263"/>
      <c r="AR282" s="263"/>
      <c r="AS282" s="263"/>
      <c r="AT282" s="263"/>
      <c r="AU282" s="263"/>
      <c r="AV282" s="263"/>
      <c r="AW282" s="263"/>
      <c r="AX282" s="263"/>
      <c r="AY282" s="263"/>
      <c r="AZ282" s="263"/>
      <c r="BA282" s="263"/>
      <c r="BB282" s="263"/>
      <c r="BC282" s="263"/>
      <c r="BD282" s="263"/>
      <c r="BE282" s="263"/>
      <c r="BF282" s="263"/>
      <c r="BG282" s="263"/>
      <c r="BH282" s="263"/>
      <c r="BI282" s="263"/>
      <c r="BJ282" s="263"/>
      <c r="BK282" s="263"/>
      <c r="BL282" s="263"/>
      <c r="BM282" s="263"/>
      <c r="BN282" s="263"/>
      <c r="BO282" s="263"/>
      <c r="BP282" s="263"/>
      <c r="BQ282" s="263"/>
      <c r="BR282" s="263"/>
      <c r="BS282" s="263"/>
      <c r="BT282" s="263"/>
      <c r="BU282" s="263"/>
      <c r="BV282" s="263"/>
      <c r="BW282" s="263"/>
      <c r="BX282" s="263"/>
      <c r="BY282" s="263"/>
      <c r="BZ282" s="263"/>
      <c r="CA282" s="263"/>
      <c r="CB282" s="263"/>
      <c r="CC282" s="263"/>
      <c r="CD282" s="263"/>
      <c r="CE282" s="263"/>
      <c r="CF282" s="263"/>
      <c r="CG282" s="263"/>
      <c r="CH282" s="263"/>
      <c r="CI282" s="263"/>
      <c r="CJ282" s="263"/>
    </row>
    <row r="283" spans="1:88" s="267" customFormat="1" ht="26.25" customHeight="1">
      <c r="A283" s="264"/>
      <c r="B283" s="268"/>
      <c r="C283" s="179" t="s">
        <v>444</v>
      </c>
      <c r="D283" s="269">
        <v>2540</v>
      </c>
      <c r="E283" s="270"/>
      <c r="F283" s="263"/>
      <c r="G283" s="263"/>
      <c r="H283" s="263"/>
      <c r="I283" s="263"/>
      <c r="J283" s="263"/>
      <c r="K283" s="263"/>
      <c r="L283" s="263"/>
      <c r="M283" s="263"/>
      <c r="N283" s="263"/>
      <c r="O283" s="263"/>
      <c r="P283" s="263"/>
      <c r="Q283" s="263"/>
      <c r="R283" s="263"/>
      <c r="S283" s="263"/>
      <c r="T283" s="263"/>
      <c r="U283" s="263"/>
      <c r="V283" s="263"/>
      <c r="W283" s="263"/>
      <c r="X283" s="263"/>
      <c r="Y283" s="263"/>
      <c r="Z283" s="263"/>
      <c r="AA283" s="263"/>
      <c r="AB283" s="263"/>
      <c r="AC283" s="263"/>
      <c r="AD283" s="263"/>
      <c r="AE283" s="263"/>
      <c r="AF283" s="263"/>
      <c r="AG283" s="263"/>
      <c r="AH283" s="263"/>
      <c r="AI283" s="263"/>
      <c r="AJ283" s="263"/>
      <c r="AK283" s="263"/>
      <c r="AL283" s="263"/>
      <c r="AM283" s="263"/>
      <c r="AN283" s="263"/>
      <c r="AO283" s="263"/>
      <c r="AP283" s="263"/>
      <c r="AQ283" s="263"/>
      <c r="AR283" s="263"/>
      <c r="AS283" s="263"/>
      <c r="AT283" s="263"/>
      <c r="AU283" s="263"/>
      <c r="AV283" s="263"/>
      <c r="AW283" s="263"/>
      <c r="AX283" s="263"/>
      <c r="AY283" s="263"/>
      <c r="AZ283" s="263"/>
      <c r="BA283" s="263"/>
      <c r="BB283" s="263"/>
      <c r="BC283" s="263"/>
      <c r="BD283" s="263"/>
      <c r="BE283" s="263"/>
      <c r="BF283" s="263"/>
      <c r="BG283" s="263"/>
      <c r="BH283" s="263"/>
      <c r="BI283" s="263"/>
      <c r="BJ283" s="263"/>
      <c r="BK283" s="263"/>
      <c r="BL283" s="263"/>
      <c r="BM283" s="263"/>
      <c r="BN283" s="263"/>
      <c r="BO283" s="263"/>
      <c r="BP283" s="263"/>
      <c r="BQ283" s="263"/>
      <c r="BR283" s="263"/>
      <c r="BS283" s="263"/>
      <c r="BT283" s="263"/>
      <c r="BU283" s="263"/>
      <c r="BV283" s="263"/>
      <c r="BW283" s="263"/>
      <c r="BX283" s="263"/>
      <c r="BY283" s="263"/>
      <c r="BZ283" s="263"/>
      <c r="CA283" s="263"/>
      <c r="CB283" s="263"/>
      <c r="CC283" s="263"/>
      <c r="CD283" s="263"/>
      <c r="CE283" s="263"/>
      <c r="CF283" s="263"/>
      <c r="CG283" s="263"/>
      <c r="CH283" s="263"/>
      <c r="CI283" s="263"/>
      <c r="CJ283" s="263"/>
    </row>
    <row r="284" spans="1:88" ht="39.75" customHeight="1">
      <c r="A284" s="271"/>
      <c r="B284" s="203"/>
      <c r="C284" s="194" t="s">
        <v>461</v>
      </c>
      <c r="D284" s="192">
        <v>2590</v>
      </c>
      <c r="E284" s="239">
        <v>137862</v>
      </c>
      <c r="F284" s="263"/>
      <c r="G284" s="263"/>
      <c r="H284" s="263"/>
      <c r="I284" s="263"/>
      <c r="J284" s="263"/>
      <c r="K284" s="263"/>
      <c r="L284" s="263"/>
      <c r="M284" s="263"/>
      <c r="N284" s="263"/>
      <c r="O284" s="263"/>
      <c r="P284" s="263"/>
      <c r="Q284" s="263"/>
      <c r="R284" s="263"/>
      <c r="S284" s="263"/>
      <c r="T284" s="263"/>
      <c r="U284" s="263"/>
      <c r="V284" s="263"/>
      <c r="W284" s="263"/>
      <c r="X284" s="263"/>
      <c r="Y284" s="263"/>
      <c r="Z284" s="263"/>
      <c r="AA284" s="263"/>
      <c r="AB284" s="263"/>
      <c r="AC284" s="263"/>
      <c r="AD284" s="263"/>
      <c r="AE284" s="263"/>
      <c r="AF284" s="263"/>
      <c r="AG284" s="263"/>
      <c r="AH284" s="263"/>
      <c r="AI284" s="263"/>
      <c r="AJ284" s="263"/>
      <c r="AK284" s="263"/>
      <c r="AL284" s="263"/>
      <c r="AM284" s="263"/>
      <c r="AN284" s="263"/>
      <c r="AO284" s="263"/>
      <c r="AP284" s="263"/>
      <c r="AQ284" s="263"/>
      <c r="AR284" s="263"/>
      <c r="AS284" s="263"/>
      <c r="AT284" s="263"/>
      <c r="AU284" s="263"/>
      <c r="AV284" s="263"/>
      <c r="AW284" s="263"/>
      <c r="AX284" s="263"/>
      <c r="AY284" s="263"/>
      <c r="AZ284" s="263"/>
      <c r="BA284" s="263"/>
      <c r="BB284" s="263"/>
      <c r="BC284" s="263"/>
      <c r="BD284" s="263"/>
      <c r="BE284" s="263"/>
      <c r="BF284" s="263"/>
      <c r="BG284" s="263"/>
      <c r="BH284" s="263"/>
      <c r="BI284" s="263"/>
      <c r="BJ284" s="263"/>
      <c r="BK284" s="263"/>
      <c r="BL284" s="263"/>
      <c r="BM284" s="263"/>
      <c r="BN284" s="263"/>
      <c r="BO284" s="263"/>
      <c r="BP284" s="263"/>
      <c r="BQ284" s="263"/>
      <c r="BR284" s="263"/>
      <c r="BS284" s="263"/>
      <c r="BT284" s="263"/>
      <c r="BU284" s="263"/>
      <c r="BV284" s="263"/>
      <c r="BW284" s="263"/>
      <c r="BX284" s="263"/>
      <c r="BY284" s="263"/>
      <c r="BZ284" s="263"/>
      <c r="CA284" s="263"/>
      <c r="CB284" s="263"/>
      <c r="CC284" s="263"/>
      <c r="CD284" s="263"/>
      <c r="CE284" s="263"/>
      <c r="CF284" s="263"/>
      <c r="CG284" s="263"/>
      <c r="CH284" s="263"/>
      <c r="CI284" s="263"/>
      <c r="CJ284" s="263"/>
    </row>
    <row r="285" spans="1:5" s="60" customFormat="1" ht="18" customHeight="1">
      <c r="A285" s="183"/>
      <c r="B285" s="184">
        <v>80110</v>
      </c>
      <c r="C285" s="246" t="s">
        <v>225</v>
      </c>
      <c r="D285" s="171"/>
      <c r="E285" s="172">
        <f>IF(SUM(E286:E290)&gt;0,SUM(E286:E290),"")</f>
        <v>11856230</v>
      </c>
    </row>
    <row r="286" spans="1:5" ht="24">
      <c r="A286" s="176"/>
      <c r="B286" s="178"/>
      <c r="C286" s="179" t="s">
        <v>444</v>
      </c>
      <c r="D286" s="185">
        <v>2540</v>
      </c>
      <c r="E286" s="230">
        <v>483586</v>
      </c>
    </row>
    <row r="287" spans="1:5" ht="24.75" customHeight="1">
      <c r="A287" s="176"/>
      <c r="B287" s="178"/>
      <c r="C287" s="173" t="s">
        <v>446</v>
      </c>
      <c r="D287" s="185">
        <v>2590</v>
      </c>
      <c r="E287" s="230"/>
    </row>
    <row r="288" spans="1:5" s="251" customFormat="1" ht="12.75">
      <c r="A288" s="249"/>
      <c r="B288" s="240"/>
      <c r="C288" s="174" t="s">
        <v>462</v>
      </c>
      <c r="D288" s="250">
        <v>2650</v>
      </c>
      <c r="E288" s="230">
        <v>9552644</v>
      </c>
    </row>
    <row r="289" spans="1:5" s="251" customFormat="1" ht="30" customHeight="1">
      <c r="A289" s="249"/>
      <c r="B289" s="240"/>
      <c r="C289" s="173" t="s">
        <v>463</v>
      </c>
      <c r="D289" s="250">
        <v>6050</v>
      </c>
      <c r="E289" s="230">
        <v>1810000</v>
      </c>
    </row>
    <row r="290" spans="1:5" s="251" customFormat="1" ht="48">
      <c r="A290" s="249"/>
      <c r="B290" s="240"/>
      <c r="C290" s="173" t="s">
        <v>458</v>
      </c>
      <c r="D290" s="250">
        <v>6210</v>
      </c>
      <c r="E290" s="230">
        <v>10000</v>
      </c>
    </row>
    <row r="291" spans="1:5" s="60" customFormat="1" ht="18" customHeight="1">
      <c r="A291" s="183"/>
      <c r="B291" s="196">
        <v>80111</v>
      </c>
      <c r="C291" s="236" t="s">
        <v>464</v>
      </c>
      <c r="D291" s="198"/>
      <c r="E291" s="177">
        <f>IF(SUM(E292:E293)&gt;0,SUM(E292:E293),"")</f>
        <v>494910</v>
      </c>
    </row>
    <row r="292" spans="1:5" ht="24">
      <c r="A292" s="176"/>
      <c r="B292" s="178"/>
      <c r="C292" s="173" t="s">
        <v>446</v>
      </c>
      <c r="D292" s="185">
        <v>2590</v>
      </c>
      <c r="E292" s="230"/>
    </row>
    <row r="293" spans="1:5" ht="12.75">
      <c r="A293" s="176"/>
      <c r="B293" s="203"/>
      <c r="C293" s="174" t="s">
        <v>462</v>
      </c>
      <c r="D293" s="185">
        <v>2650</v>
      </c>
      <c r="E293" s="230">
        <v>494910</v>
      </c>
    </row>
    <row r="294" spans="1:5" ht="18" customHeight="1">
      <c r="A294" s="176"/>
      <c r="B294" s="196" t="s">
        <v>466</v>
      </c>
      <c r="C294" s="236" t="s">
        <v>467</v>
      </c>
      <c r="D294" s="272"/>
      <c r="E294" s="177">
        <f>IF(SUM(E295)&gt;0,SUM(E295),"")</f>
        <v>11000</v>
      </c>
    </row>
    <row r="295" spans="1:5" ht="12.75">
      <c r="A295" s="176"/>
      <c r="B295" s="203"/>
      <c r="C295" s="174" t="s">
        <v>315</v>
      </c>
      <c r="D295" s="185">
        <v>4300</v>
      </c>
      <c r="E295" s="230">
        <v>11000</v>
      </c>
    </row>
    <row r="296" spans="1:5" s="82" customFormat="1" ht="21.75" customHeight="1">
      <c r="A296" s="183"/>
      <c r="B296" s="196">
        <v>80120</v>
      </c>
      <c r="C296" s="236" t="s">
        <v>468</v>
      </c>
      <c r="D296" s="198"/>
      <c r="E296" s="177">
        <f>IF(SUM(E297:E313)&gt;0,SUM(E297:E313),"")</f>
        <v>8572435</v>
      </c>
    </row>
    <row r="297" spans="1:5" s="83" customFormat="1" ht="27" customHeight="1">
      <c r="A297" s="176"/>
      <c r="B297" s="178"/>
      <c r="C297" s="173" t="s">
        <v>446</v>
      </c>
      <c r="D297" s="185">
        <v>2590</v>
      </c>
      <c r="E297" s="230">
        <v>0</v>
      </c>
    </row>
    <row r="298" spans="1:5" s="273" customFormat="1" ht="24">
      <c r="A298" s="176"/>
      <c r="B298" s="178"/>
      <c r="C298" s="254" t="s">
        <v>469</v>
      </c>
      <c r="D298" s="375">
        <v>2540</v>
      </c>
      <c r="E298" s="285">
        <f>IF(SUM(E299:E303)&gt;0,SUM(E299:E303),"")</f>
      </c>
    </row>
    <row r="299" spans="1:5" s="83" customFormat="1" ht="12.75">
      <c r="A299" s="176"/>
      <c r="B299" s="178"/>
      <c r="C299" s="274" t="s">
        <v>470</v>
      </c>
      <c r="D299" s="200"/>
      <c r="E299" s="230"/>
    </row>
    <row r="300" spans="1:5" s="83" customFormat="1" ht="12.75">
      <c r="A300" s="176"/>
      <c r="B300" s="178"/>
      <c r="C300" s="275" t="s">
        <v>471</v>
      </c>
      <c r="D300" s="200"/>
      <c r="E300" s="230"/>
    </row>
    <row r="301" spans="1:5" s="83" customFormat="1" ht="12.75">
      <c r="A301" s="176"/>
      <c r="B301" s="178"/>
      <c r="C301" s="276" t="s">
        <v>472</v>
      </c>
      <c r="D301" s="200"/>
      <c r="E301" s="230"/>
    </row>
    <row r="302" spans="1:5" s="83" customFormat="1" ht="12.75">
      <c r="A302" s="176"/>
      <c r="B302" s="178"/>
      <c r="C302" s="274" t="s">
        <v>473</v>
      </c>
      <c r="D302" s="200"/>
      <c r="E302" s="237"/>
    </row>
    <row r="303" spans="1:5" s="83" customFormat="1" ht="12.75">
      <c r="A303" s="176"/>
      <c r="B303" s="178"/>
      <c r="C303" s="275" t="s">
        <v>474</v>
      </c>
      <c r="D303" s="200"/>
      <c r="E303" s="237"/>
    </row>
    <row r="304" spans="1:5" s="83" customFormat="1" ht="27" customHeight="1">
      <c r="A304" s="176"/>
      <c r="B304" s="178"/>
      <c r="C304" s="179" t="s">
        <v>469</v>
      </c>
      <c r="D304" s="286">
        <v>2540</v>
      </c>
      <c r="E304" s="360"/>
    </row>
    <row r="305" spans="1:5" s="83" customFormat="1" ht="12.75">
      <c r="A305" s="176"/>
      <c r="B305" s="178"/>
      <c r="C305" s="274" t="s">
        <v>470</v>
      </c>
      <c r="D305" s="189"/>
      <c r="E305" s="239">
        <v>114372</v>
      </c>
    </row>
    <row r="306" spans="1:5" s="83" customFormat="1" ht="12.75">
      <c r="A306" s="176"/>
      <c r="B306" s="178"/>
      <c r="C306" s="275" t="s">
        <v>471</v>
      </c>
      <c r="D306" s="200"/>
      <c r="E306" s="230">
        <v>39680</v>
      </c>
    </row>
    <row r="307" spans="1:5" s="83" customFormat="1" ht="12.75">
      <c r="A307" s="176"/>
      <c r="B307" s="178"/>
      <c r="C307" s="275" t="s">
        <v>474</v>
      </c>
      <c r="D307" s="192"/>
      <c r="E307" s="230">
        <v>59173</v>
      </c>
    </row>
    <row r="308" spans="1:5" s="83" customFormat="1" ht="12.75">
      <c r="A308" s="176"/>
      <c r="B308" s="178"/>
      <c r="C308" s="276" t="s">
        <v>472</v>
      </c>
      <c r="D308" s="200"/>
      <c r="E308" s="230">
        <v>216967</v>
      </c>
    </row>
    <row r="309" spans="1:5" s="83" customFormat="1" ht="12.75">
      <c r="A309" s="176"/>
      <c r="B309" s="178"/>
      <c r="C309" s="274" t="s">
        <v>473</v>
      </c>
      <c r="D309" s="192"/>
      <c r="E309" s="230">
        <v>115528</v>
      </c>
    </row>
    <row r="310" spans="1:5" s="83" customFormat="1" ht="15.75" customHeight="1">
      <c r="A310" s="176"/>
      <c r="B310" s="178"/>
      <c r="C310" s="279" t="s">
        <v>475</v>
      </c>
      <c r="D310" s="185"/>
      <c r="E310" s="230">
        <v>26769</v>
      </c>
    </row>
    <row r="311" spans="1:5" s="83" customFormat="1" ht="51">
      <c r="A311" s="176"/>
      <c r="B311" s="178"/>
      <c r="C311" s="280" t="s">
        <v>476</v>
      </c>
      <c r="D311" s="200">
        <v>2590</v>
      </c>
      <c r="E311" s="230">
        <v>87351</v>
      </c>
    </row>
    <row r="312" spans="1:5" s="83" customFormat="1" ht="19.5" customHeight="1">
      <c r="A312" s="176"/>
      <c r="B312" s="281"/>
      <c r="C312" s="280" t="s">
        <v>477</v>
      </c>
      <c r="D312" s="286">
        <v>2650</v>
      </c>
      <c r="E312" s="230">
        <v>7873895</v>
      </c>
    </row>
    <row r="313" spans="1:5" s="83" customFormat="1" ht="38.25" customHeight="1">
      <c r="A313" s="176"/>
      <c r="B313" s="281"/>
      <c r="C313" s="173" t="s">
        <v>458</v>
      </c>
      <c r="D313" s="286">
        <v>6210</v>
      </c>
      <c r="E313" s="230">
        <v>38700</v>
      </c>
    </row>
    <row r="314" spans="1:5" s="83" customFormat="1" ht="22.5" customHeight="1">
      <c r="A314" s="176"/>
      <c r="B314" s="282" t="s">
        <v>478</v>
      </c>
      <c r="C314" s="236" t="s">
        <v>228</v>
      </c>
      <c r="D314" s="272"/>
      <c r="E314" s="177">
        <f>IF(SUM(E315:E317)&gt;0,SUM(E315:E317),"")</f>
        <v>1004775</v>
      </c>
    </row>
    <row r="315" spans="1:5" s="83" customFormat="1" ht="22.5" customHeight="1">
      <c r="A315" s="176"/>
      <c r="B315" s="283"/>
      <c r="C315" s="367" t="s">
        <v>479</v>
      </c>
      <c r="D315" s="284">
        <v>2540</v>
      </c>
      <c r="E315" s="366">
        <v>121375</v>
      </c>
    </row>
    <row r="316" spans="1:5" s="83" customFormat="1" ht="22.5" customHeight="1">
      <c r="A316" s="176"/>
      <c r="B316" s="283"/>
      <c r="C316" s="173" t="s">
        <v>446</v>
      </c>
      <c r="D316" s="284">
        <v>2590</v>
      </c>
      <c r="E316" s="258"/>
    </row>
    <row r="317" spans="1:5" s="83" customFormat="1" ht="14.25" customHeight="1">
      <c r="A317" s="176"/>
      <c r="B317" s="283"/>
      <c r="C317" s="280" t="s">
        <v>477</v>
      </c>
      <c r="D317" s="284">
        <v>2650</v>
      </c>
      <c r="E317" s="366">
        <v>883400</v>
      </c>
    </row>
    <row r="318" spans="1:5" s="82" customFormat="1" ht="19.5" customHeight="1">
      <c r="A318" s="176"/>
      <c r="B318" s="196">
        <v>80130</v>
      </c>
      <c r="C318" s="197" t="s">
        <v>229</v>
      </c>
      <c r="D318" s="198"/>
      <c r="E318" s="177">
        <f>IF(SUM(E319,E322,E341:E343)&gt;0,SUM(E319,E322,E341:E343),"")</f>
        <v>11821279</v>
      </c>
    </row>
    <row r="319" spans="1:5" s="83" customFormat="1" ht="24">
      <c r="A319" s="183"/>
      <c r="B319" s="178"/>
      <c r="C319" s="373" t="s">
        <v>480</v>
      </c>
      <c r="D319" s="375">
        <v>2540</v>
      </c>
      <c r="E319" s="285">
        <f>IF(SUM(E320:E321)&gt;0,SUM(E320:E321),"")</f>
        <v>926069</v>
      </c>
    </row>
    <row r="320" spans="1:5" s="83" customFormat="1" ht="12.75">
      <c r="A320" s="176"/>
      <c r="B320" s="178"/>
      <c r="C320" s="276" t="s">
        <v>481</v>
      </c>
      <c r="D320" s="200"/>
      <c r="E320" s="230"/>
    </row>
    <row r="321" spans="1:5" s="83" customFormat="1" ht="51">
      <c r="A321" s="176"/>
      <c r="B321" s="178"/>
      <c r="C321" s="280" t="s">
        <v>482</v>
      </c>
      <c r="D321" s="200">
        <v>2590</v>
      </c>
      <c r="E321" s="230">
        <v>926069</v>
      </c>
    </row>
    <row r="322" spans="1:5" s="83" customFormat="1" ht="24">
      <c r="A322" s="176"/>
      <c r="B322" s="178"/>
      <c r="C322" s="254" t="s">
        <v>444</v>
      </c>
      <c r="D322" s="374">
        <v>2540</v>
      </c>
      <c r="E322" s="287">
        <f>IF(SUM(E323:E340)&gt;0,SUM(E323:E340),"")</f>
        <v>1938247</v>
      </c>
    </row>
    <row r="323" spans="1:5" s="83" customFormat="1" ht="12.75">
      <c r="A323" s="176"/>
      <c r="B323" s="178"/>
      <c r="C323" s="275" t="s">
        <v>483</v>
      </c>
      <c r="D323" s="200"/>
      <c r="E323" s="239">
        <v>212928</v>
      </c>
    </row>
    <row r="324" spans="1:5" s="83" customFormat="1" ht="12.75">
      <c r="A324" s="176"/>
      <c r="B324" s="178"/>
      <c r="C324" s="275" t="s">
        <v>484</v>
      </c>
      <c r="D324" s="200"/>
      <c r="E324" s="230">
        <v>131813</v>
      </c>
    </row>
    <row r="325" spans="1:5" s="83" customFormat="1" ht="12.75">
      <c r="A325" s="176"/>
      <c r="B325" s="178"/>
      <c r="C325" s="275" t="s">
        <v>485</v>
      </c>
      <c r="D325" s="200"/>
      <c r="E325" s="230">
        <v>25349</v>
      </c>
    </row>
    <row r="326" spans="1:5" s="83" customFormat="1" ht="12.75">
      <c r="A326" s="176"/>
      <c r="B326" s="178"/>
      <c r="C326" s="275" t="s">
        <v>486</v>
      </c>
      <c r="D326" s="200"/>
      <c r="E326" s="230">
        <v>104774</v>
      </c>
    </row>
    <row r="327" spans="1:5" s="83" customFormat="1" ht="12.75">
      <c r="A327" s="176"/>
      <c r="B327" s="178"/>
      <c r="C327" s="275" t="s">
        <v>487</v>
      </c>
      <c r="D327" s="200"/>
      <c r="E327" s="230">
        <v>103084</v>
      </c>
    </row>
    <row r="328" spans="1:5" s="83" customFormat="1" ht="12.75">
      <c r="A328" s="176"/>
      <c r="B328" s="178"/>
      <c r="C328" s="274" t="s">
        <v>488</v>
      </c>
      <c r="D328" s="200"/>
      <c r="E328" s="230">
        <v>150402</v>
      </c>
    </row>
    <row r="329" spans="1:5" s="83" customFormat="1" ht="12.75">
      <c r="A329" s="176"/>
      <c r="B329" s="178"/>
      <c r="C329" s="275" t="s">
        <v>489</v>
      </c>
      <c r="D329" s="200"/>
      <c r="E329" s="230">
        <v>106464</v>
      </c>
    </row>
    <row r="330" spans="1:5" s="83" customFormat="1" ht="12.75">
      <c r="A330" s="176"/>
      <c r="B330" s="178"/>
      <c r="C330" s="274" t="s">
        <v>490</v>
      </c>
      <c r="D330" s="200"/>
      <c r="E330" s="230">
        <v>343051</v>
      </c>
    </row>
    <row r="331" spans="1:5" s="83" customFormat="1" ht="12.75">
      <c r="A331" s="176"/>
      <c r="B331" s="178"/>
      <c r="C331" s="275" t="s">
        <v>491</v>
      </c>
      <c r="D331" s="200"/>
      <c r="E331" s="230"/>
    </row>
    <row r="332" spans="1:5" s="83" customFormat="1" ht="12.75">
      <c r="A332" s="176"/>
      <c r="B332" s="178"/>
      <c r="C332" s="275" t="s">
        <v>492</v>
      </c>
      <c r="D332" s="200"/>
      <c r="E332" s="230">
        <v>76046</v>
      </c>
    </row>
    <row r="333" spans="1:5" s="83" customFormat="1" ht="12.75">
      <c r="A333" s="176"/>
      <c r="B333" s="178"/>
      <c r="C333" s="275" t="s">
        <v>493</v>
      </c>
      <c r="D333" s="200"/>
      <c r="E333" s="230"/>
    </row>
    <row r="334" spans="1:5" s="83" customFormat="1" ht="12.75">
      <c r="A334" s="176"/>
      <c r="B334" s="178"/>
      <c r="C334" s="275" t="s">
        <v>494</v>
      </c>
      <c r="D334" s="200"/>
      <c r="E334" s="230">
        <v>52387</v>
      </c>
    </row>
    <row r="335" spans="1:5" s="83" customFormat="1" ht="12.75">
      <c r="A335" s="176"/>
      <c r="B335" s="178"/>
      <c r="C335" s="275" t="s">
        <v>495</v>
      </c>
      <c r="D335" s="200"/>
      <c r="E335" s="230">
        <v>25349</v>
      </c>
    </row>
    <row r="336" spans="1:5" s="83" customFormat="1" ht="12.75">
      <c r="A336" s="176"/>
      <c r="B336" s="178"/>
      <c r="C336" s="275" t="s">
        <v>496</v>
      </c>
      <c r="D336" s="200"/>
      <c r="E336" s="230">
        <v>77735</v>
      </c>
    </row>
    <row r="337" spans="1:5" s="83" customFormat="1" ht="12.75">
      <c r="A337" s="176"/>
      <c r="B337" s="178"/>
      <c r="C337" s="275" t="s">
        <v>497</v>
      </c>
      <c r="D337" s="200"/>
      <c r="E337" s="230">
        <v>87875</v>
      </c>
    </row>
    <row r="338" spans="1:5" s="83" customFormat="1" ht="12.75">
      <c r="A338" s="176"/>
      <c r="B338" s="178"/>
      <c r="C338" s="275" t="s">
        <v>498</v>
      </c>
      <c r="D338" s="200"/>
      <c r="E338" s="230">
        <v>123363</v>
      </c>
    </row>
    <row r="339" spans="1:5" s="83" customFormat="1" ht="12.75">
      <c r="A339" s="176"/>
      <c r="B339" s="178"/>
      <c r="C339" s="276" t="s">
        <v>481</v>
      </c>
      <c r="D339" s="200"/>
      <c r="E339" s="230">
        <v>257127</v>
      </c>
    </row>
    <row r="340" spans="1:5" s="83" customFormat="1" ht="12.75">
      <c r="A340" s="176"/>
      <c r="B340" s="178"/>
      <c r="C340" s="288" t="s">
        <v>499</v>
      </c>
      <c r="D340" s="200"/>
      <c r="E340" s="230">
        <v>60500</v>
      </c>
    </row>
    <row r="341" spans="1:5" s="83" customFormat="1" ht="12.75">
      <c r="A341" s="176"/>
      <c r="B341" s="178"/>
      <c r="C341" s="194" t="s">
        <v>500</v>
      </c>
      <c r="D341" s="192">
        <v>2650</v>
      </c>
      <c r="E341" s="270">
        <v>8906463</v>
      </c>
    </row>
    <row r="342" spans="1:5" s="83" customFormat="1" ht="12.75">
      <c r="A342" s="176"/>
      <c r="B342" s="178"/>
      <c r="C342" s="173" t="s">
        <v>345</v>
      </c>
      <c r="D342" s="185">
        <v>6050</v>
      </c>
      <c r="E342" s="362"/>
    </row>
    <row r="343" spans="1:5" s="83" customFormat="1" ht="60">
      <c r="A343" s="176"/>
      <c r="B343" s="203"/>
      <c r="C343" s="254" t="s">
        <v>501</v>
      </c>
      <c r="D343" s="375">
        <v>6210</v>
      </c>
      <c r="E343" s="289">
        <v>50500</v>
      </c>
    </row>
    <row r="344" spans="1:5" s="83" customFormat="1" ht="18" customHeight="1">
      <c r="A344" s="176"/>
      <c r="B344" s="265"/>
      <c r="C344" s="290"/>
      <c r="D344" s="291"/>
      <c r="E344" s="177">
        <f>IF(SUM(E345:E345)&gt;0,SUM(E345:E345),"")</f>
      </c>
    </row>
    <row r="345" spans="1:5" s="83" customFormat="1" ht="15.75" customHeight="1">
      <c r="A345" s="176"/>
      <c r="B345" s="203"/>
      <c r="C345" s="173"/>
      <c r="D345" s="185"/>
      <c r="E345" s="230"/>
    </row>
    <row r="346" spans="1:5" s="82" customFormat="1" ht="23.25" customHeight="1">
      <c r="A346" s="176"/>
      <c r="B346" s="196">
        <v>80134</v>
      </c>
      <c r="C346" s="197" t="s">
        <v>502</v>
      </c>
      <c r="D346" s="198"/>
      <c r="E346" s="177">
        <f>IF(SUM(E347:E347)&gt;0,SUM(E347:E347),"")</f>
        <v>215250</v>
      </c>
    </row>
    <row r="347" spans="1:5" s="83" customFormat="1" ht="18" customHeight="1">
      <c r="A347" s="183"/>
      <c r="B347" s="178"/>
      <c r="C347" s="173" t="s">
        <v>503</v>
      </c>
      <c r="D347" s="185">
        <v>2650</v>
      </c>
      <c r="E347" s="230">
        <v>215250</v>
      </c>
    </row>
    <row r="348" spans="1:5" s="82" customFormat="1" ht="30" customHeight="1">
      <c r="A348" s="176"/>
      <c r="B348" s="196">
        <v>80140</v>
      </c>
      <c r="C348" s="197" t="s">
        <v>504</v>
      </c>
      <c r="D348" s="198"/>
      <c r="E348" s="177">
        <f>IF(SUM(E349:E350)&gt;0,SUM(E349:E350),"")</f>
        <v>1374700</v>
      </c>
    </row>
    <row r="349" spans="1:5" s="83" customFormat="1" ht="24">
      <c r="A349" s="183"/>
      <c r="B349" s="178"/>
      <c r="C349" s="173" t="s">
        <v>505</v>
      </c>
      <c r="D349" s="185">
        <v>2650</v>
      </c>
      <c r="E349" s="230">
        <v>1374700</v>
      </c>
    </row>
    <row r="350" spans="1:5" s="83" customFormat="1" ht="17.25" customHeight="1">
      <c r="A350" s="176"/>
      <c r="B350" s="178"/>
      <c r="C350" s="173"/>
      <c r="D350" s="185"/>
      <c r="E350" s="230"/>
    </row>
    <row r="351" spans="1:5" s="83" customFormat="1" ht="24.75" customHeight="1">
      <c r="A351" s="176"/>
      <c r="B351" s="196" t="s">
        <v>506</v>
      </c>
      <c r="C351" s="236" t="s">
        <v>507</v>
      </c>
      <c r="D351" s="272"/>
      <c r="E351" s="177">
        <f>IF(SUM(E352:E355)&gt;0,SUM(E352:E355),"")</f>
        <v>225285</v>
      </c>
    </row>
    <row r="352" spans="1:5" s="83" customFormat="1" ht="15.75" customHeight="1">
      <c r="A352" s="176"/>
      <c r="B352" s="203"/>
      <c r="C352" s="173" t="s">
        <v>312</v>
      </c>
      <c r="D352" s="185">
        <v>4210</v>
      </c>
      <c r="E352" s="230"/>
    </row>
    <row r="353" spans="1:5" s="83" customFormat="1" ht="15.75" customHeight="1">
      <c r="A353" s="204"/>
      <c r="B353" s="178"/>
      <c r="C353" s="194" t="s">
        <v>508</v>
      </c>
      <c r="D353" s="192">
        <v>4240</v>
      </c>
      <c r="E353" s="230"/>
    </row>
    <row r="354" spans="1:5" s="83" customFormat="1" ht="18.75" customHeight="1">
      <c r="A354" s="176"/>
      <c r="B354" s="178"/>
      <c r="C354" s="194" t="s">
        <v>509</v>
      </c>
      <c r="D354" s="192">
        <v>4300</v>
      </c>
      <c r="E354" s="230">
        <v>225285</v>
      </c>
    </row>
    <row r="355" spans="1:7" s="83" customFormat="1" ht="17.25" customHeight="1">
      <c r="A355" s="176"/>
      <c r="B355" s="203"/>
      <c r="C355" s="194" t="s">
        <v>316</v>
      </c>
      <c r="D355" s="192">
        <v>4410</v>
      </c>
      <c r="E355" s="230"/>
      <c r="G355" s="292"/>
    </row>
    <row r="356" spans="1:5" s="82" customFormat="1" ht="24.75" customHeight="1">
      <c r="A356" s="176"/>
      <c r="B356" s="184">
        <v>80195</v>
      </c>
      <c r="C356" s="246" t="s">
        <v>94</v>
      </c>
      <c r="D356" s="171"/>
      <c r="E356" s="172">
        <f>IF(SUM(E357:E364)&gt;0,SUM(E357:E364),"")</f>
        <v>510876</v>
      </c>
    </row>
    <row r="357" spans="1:5" s="83" customFormat="1" ht="15" customHeight="1">
      <c r="A357" s="183"/>
      <c r="B357" s="178"/>
      <c r="C357" s="174" t="s">
        <v>402</v>
      </c>
      <c r="D357" s="185">
        <v>4300</v>
      </c>
      <c r="E357" s="230">
        <v>10000</v>
      </c>
    </row>
    <row r="358" spans="1:5" s="83" customFormat="1" ht="15" customHeight="1">
      <c r="A358" s="176"/>
      <c r="B358" s="178"/>
      <c r="C358" s="279" t="s">
        <v>510</v>
      </c>
      <c r="D358" s="189">
        <v>4440</v>
      </c>
      <c r="E358" s="237">
        <v>377637</v>
      </c>
    </row>
    <row r="359" spans="1:5" s="83" customFormat="1" ht="24">
      <c r="A359" s="176"/>
      <c r="B359" s="229"/>
      <c r="C359" s="173" t="s">
        <v>511</v>
      </c>
      <c r="D359" s="185">
        <v>8070</v>
      </c>
      <c r="E359" s="230">
        <v>75389</v>
      </c>
    </row>
    <row r="360" spans="1:5" s="83" customFormat="1" ht="15" customHeight="1">
      <c r="A360" s="176"/>
      <c r="B360" s="178"/>
      <c r="C360" s="293" t="s">
        <v>312</v>
      </c>
      <c r="D360" s="200">
        <v>4210</v>
      </c>
      <c r="E360" s="239"/>
    </row>
    <row r="361" spans="1:5" s="83" customFormat="1" ht="15" customHeight="1">
      <c r="A361" s="228"/>
      <c r="B361" s="229"/>
      <c r="C361" s="173" t="s">
        <v>89</v>
      </c>
      <c r="D361" s="185">
        <v>4580</v>
      </c>
      <c r="E361" s="230"/>
    </row>
    <row r="362" spans="1:5" s="83" customFormat="1" ht="15" customHeight="1">
      <c r="A362" s="176"/>
      <c r="B362" s="294"/>
      <c r="C362" s="226" t="s">
        <v>377</v>
      </c>
      <c r="D362" s="189">
        <v>4590</v>
      </c>
      <c r="E362" s="237"/>
    </row>
    <row r="363" spans="1:5" s="83" customFormat="1" ht="15" customHeight="1">
      <c r="A363" s="228"/>
      <c r="B363" s="229"/>
      <c r="C363" s="173" t="s">
        <v>417</v>
      </c>
      <c r="D363" s="185">
        <v>4610</v>
      </c>
      <c r="E363" s="230"/>
    </row>
    <row r="364" spans="1:5" s="83" customFormat="1" ht="31.5" customHeight="1" thickBot="1">
      <c r="A364" s="176"/>
      <c r="B364" s="178"/>
      <c r="C364" s="194" t="s">
        <v>512</v>
      </c>
      <c r="D364" s="200">
        <v>8070</v>
      </c>
      <c r="E364" s="314">
        <v>47850</v>
      </c>
    </row>
    <row r="365" spans="1:5" s="87" customFormat="1" ht="21.75" customHeight="1" thickBot="1">
      <c r="A365" s="187">
        <v>851</v>
      </c>
      <c r="B365" s="182"/>
      <c r="C365" s="245" t="s">
        <v>235</v>
      </c>
      <c r="D365" s="168"/>
      <c r="E365" s="169">
        <f>IF(SUM(E366,E373,E378)&gt;0,SUM(E366,E373,E378),"")</f>
        <v>655145</v>
      </c>
    </row>
    <row r="366" spans="1:5" s="82" customFormat="1" ht="21.75" customHeight="1">
      <c r="A366" s="234"/>
      <c r="B366" s="184">
        <v>85154</v>
      </c>
      <c r="C366" s="246" t="s">
        <v>236</v>
      </c>
      <c r="D366" s="171"/>
      <c r="E366" s="172">
        <f>IF(SUM(E367:E372)&gt;0,SUM(E367:E372),"")</f>
        <v>595488</v>
      </c>
    </row>
    <row r="367" spans="1:5" s="83" customFormat="1" ht="27.75" customHeight="1">
      <c r="A367" s="183"/>
      <c r="B367" s="178"/>
      <c r="C367" s="248" t="s">
        <v>513</v>
      </c>
      <c r="D367" s="185">
        <v>2620</v>
      </c>
      <c r="E367" s="230">
        <v>50000</v>
      </c>
    </row>
    <row r="368" spans="1:5" s="296" customFormat="1" ht="24">
      <c r="A368" s="176"/>
      <c r="B368" s="238"/>
      <c r="C368" s="248" t="s">
        <v>514</v>
      </c>
      <c r="D368" s="295">
        <v>4300</v>
      </c>
      <c r="E368" s="230">
        <v>257744</v>
      </c>
    </row>
    <row r="369" spans="1:5" s="83" customFormat="1" ht="24">
      <c r="A369" s="297"/>
      <c r="B369" s="178"/>
      <c r="C369" s="173" t="s">
        <v>515</v>
      </c>
      <c r="D369" s="185">
        <v>2630</v>
      </c>
      <c r="E369" s="230">
        <v>247744</v>
      </c>
    </row>
    <row r="370" spans="1:5" s="83" customFormat="1" ht="12.75">
      <c r="A370" s="176"/>
      <c r="B370" s="178"/>
      <c r="C370" s="174" t="s">
        <v>516</v>
      </c>
      <c r="D370" s="185">
        <v>3030</v>
      </c>
      <c r="E370" s="230">
        <v>35000</v>
      </c>
    </row>
    <row r="371" spans="1:5" s="83" customFormat="1" ht="12.75">
      <c r="A371" s="176"/>
      <c r="B371" s="178"/>
      <c r="C371" s="174" t="s">
        <v>312</v>
      </c>
      <c r="D371" s="185">
        <v>4210</v>
      </c>
      <c r="E371" s="230">
        <v>5000</v>
      </c>
    </row>
    <row r="372" spans="1:5" s="83" customFormat="1" ht="12.75">
      <c r="A372" s="176"/>
      <c r="B372" s="203"/>
      <c r="C372" s="174"/>
      <c r="D372" s="185"/>
      <c r="E372" s="230"/>
    </row>
    <row r="373" spans="1:5" s="97" customFormat="1" ht="36">
      <c r="A373" s="176"/>
      <c r="B373" s="298">
        <v>85156</v>
      </c>
      <c r="C373" s="170" t="s">
        <v>517</v>
      </c>
      <c r="D373" s="299"/>
      <c r="E373" s="300">
        <f>IF(SUM(E374:E374)&gt;0,SUM(E374:E374),"")</f>
        <v>32000</v>
      </c>
    </row>
    <row r="374" spans="1:5" s="83" customFormat="1" ht="18.75" customHeight="1">
      <c r="A374" s="301"/>
      <c r="B374" s="178"/>
      <c r="C374" s="376" t="s">
        <v>518</v>
      </c>
      <c r="D374" s="375">
        <v>4130</v>
      </c>
      <c r="E374" s="289">
        <f>IF(SUM(E375:E377)&gt;0,SUM(E375:E377),"")</f>
        <v>32000</v>
      </c>
    </row>
    <row r="375" spans="1:5" s="83" customFormat="1" ht="12.75">
      <c r="A375" s="176"/>
      <c r="B375" s="178"/>
      <c r="C375" s="276" t="s">
        <v>519</v>
      </c>
      <c r="D375" s="200"/>
      <c r="E375" s="231"/>
    </row>
    <row r="376" spans="1:5" s="83" customFormat="1" ht="12.75">
      <c r="A376" s="176"/>
      <c r="B376" s="178"/>
      <c r="C376" s="276" t="s">
        <v>520</v>
      </c>
      <c r="D376" s="200"/>
      <c r="E376" s="277">
        <v>28000</v>
      </c>
    </row>
    <row r="377" spans="1:5" s="83" customFormat="1" ht="12.75">
      <c r="A377" s="176"/>
      <c r="B377" s="203"/>
      <c r="C377" s="302" t="s">
        <v>521</v>
      </c>
      <c r="D377" s="192"/>
      <c r="E377" s="233">
        <v>4000</v>
      </c>
    </row>
    <row r="378" spans="1:5" s="82" customFormat="1" ht="21" customHeight="1">
      <c r="A378" s="204"/>
      <c r="B378" s="184">
        <v>85195</v>
      </c>
      <c r="C378" s="246" t="s">
        <v>94</v>
      </c>
      <c r="D378" s="171"/>
      <c r="E378" s="172">
        <f>IF(SUM(E379:E380)&gt;0,SUM(E379:E380),"")</f>
        <v>27657</v>
      </c>
    </row>
    <row r="379" spans="1:5" s="83" customFormat="1" ht="36">
      <c r="A379" s="183"/>
      <c r="B379" s="178"/>
      <c r="C379" s="173" t="s">
        <v>522</v>
      </c>
      <c r="D379" s="185">
        <v>2820</v>
      </c>
      <c r="E379" s="230">
        <v>27657</v>
      </c>
    </row>
    <row r="380" spans="1:5" s="83" customFormat="1" ht="13.5" thickBot="1">
      <c r="A380" s="176"/>
      <c r="B380" s="178"/>
      <c r="C380" s="279"/>
      <c r="D380" s="189"/>
      <c r="E380" s="237"/>
    </row>
    <row r="381" spans="1:5" s="87" customFormat="1" ht="22.5" customHeight="1" thickBot="1">
      <c r="A381" s="187">
        <v>852</v>
      </c>
      <c r="B381" s="182"/>
      <c r="C381" s="245" t="s">
        <v>523</v>
      </c>
      <c r="D381" s="168"/>
      <c r="E381" s="169">
        <f>IF(SUM(E382,E387)&gt;0,SUM(E382,E387),"")</f>
        <v>165440</v>
      </c>
    </row>
    <row r="382" spans="1:5" s="82" customFormat="1" ht="21.75" customHeight="1">
      <c r="A382" s="234"/>
      <c r="B382" s="184" t="s">
        <v>524</v>
      </c>
      <c r="C382" s="246" t="s">
        <v>243</v>
      </c>
      <c r="D382" s="171"/>
      <c r="E382" s="172">
        <f>IF(SUM(E383:E383)&gt;0,SUM(E383:E383),"")</f>
        <v>45850</v>
      </c>
    </row>
    <row r="383" spans="1:5" s="83" customFormat="1" ht="24" customHeight="1">
      <c r="A383" s="176"/>
      <c r="B383" s="178"/>
      <c r="C383" s="377" t="s">
        <v>526</v>
      </c>
      <c r="D383" s="371">
        <v>2580</v>
      </c>
      <c r="E383" s="378">
        <f>IF(SUM(E384:E386)&gt;0,SUM(E384:E386),"")</f>
        <v>45850</v>
      </c>
    </row>
    <row r="384" spans="1:5" s="83" customFormat="1" ht="12.75">
      <c r="A384" s="176"/>
      <c r="B384" s="178"/>
      <c r="C384" s="276" t="s">
        <v>527</v>
      </c>
      <c r="D384" s="200"/>
      <c r="E384" s="230">
        <v>22925</v>
      </c>
    </row>
    <row r="385" spans="1:5" s="83" customFormat="1" ht="12.75">
      <c r="A385" s="176"/>
      <c r="B385" s="178"/>
      <c r="C385" s="274" t="s">
        <v>528</v>
      </c>
      <c r="D385" s="200"/>
      <c r="E385" s="230">
        <v>22925</v>
      </c>
    </row>
    <row r="386" spans="1:5" s="83" customFormat="1" ht="12.75">
      <c r="A386" s="176"/>
      <c r="B386" s="203"/>
      <c r="C386" s="302" t="s">
        <v>529</v>
      </c>
      <c r="D386" s="192"/>
      <c r="E386" s="230"/>
    </row>
    <row r="387" spans="1:5" s="82" customFormat="1" ht="23.25" customHeight="1">
      <c r="A387" s="176"/>
      <c r="B387" s="196" t="s">
        <v>531</v>
      </c>
      <c r="C387" s="236" t="s">
        <v>94</v>
      </c>
      <c r="D387" s="198"/>
      <c r="E387" s="177">
        <f>IF(SUM(E388:E395)&gt;0,SUM(E388:E395),"")</f>
        <v>119590</v>
      </c>
    </row>
    <row r="388" spans="1:5" s="273" customFormat="1" ht="24.75" customHeight="1">
      <c r="A388" s="183"/>
      <c r="B388" s="178"/>
      <c r="C388" s="173" t="s">
        <v>532</v>
      </c>
      <c r="D388" s="189">
        <v>2630</v>
      </c>
      <c r="E388" s="306">
        <v>25000</v>
      </c>
    </row>
    <row r="389" spans="1:5" s="83" customFormat="1" ht="26.25" customHeight="1">
      <c r="A389" s="176"/>
      <c r="B389" s="178"/>
      <c r="C389" s="188" t="s">
        <v>533</v>
      </c>
      <c r="D389" s="200">
        <v>2820</v>
      </c>
      <c r="E389" s="231">
        <v>48000</v>
      </c>
    </row>
    <row r="390" spans="1:5" s="83" customFormat="1" ht="39.75" customHeight="1">
      <c r="A390" s="176"/>
      <c r="B390" s="178"/>
      <c r="C390" s="199" t="s">
        <v>534</v>
      </c>
      <c r="D390" s="200">
        <v>2820</v>
      </c>
      <c r="E390" s="230">
        <v>30000</v>
      </c>
    </row>
    <row r="391" spans="1:5" s="83" customFormat="1" ht="12.75">
      <c r="A391" s="176"/>
      <c r="B391" s="178"/>
      <c r="C391" s="302"/>
      <c r="D391" s="192"/>
      <c r="E391" s="230"/>
    </row>
    <row r="392" spans="1:5" s="83" customFormat="1" ht="15" customHeight="1">
      <c r="A392" s="176"/>
      <c r="B392" s="178"/>
      <c r="C392" s="174" t="s">
        <v>530</v>
      </c>
      <c r="D392" s="185">
        <v>3110</v>
      </c>
      <c r="E392" s="230">
        <v>0</v>
      </c>
    </row>
    <row r="393" spans="1:5" s="83" customFormat="1" ht="12.75">
      <c r="A393" s="176"/>
      <c r="B393" s="178"/>
      <c r="C393" s="173"/>
      <c r="D393" s="185"/>
      <c r="E393" s="232"/>
    </row>
    <row r="394" spans="1:5" s="83" customFormat="1" ht="12.75">
      <c r="A394" s="176"/>
      <c r="B394" s="178"/>
      <c r="C394" s="174" t="s">
        <v>535</v>
      </c>
      <c r="D394" s="185">
        <v>4440</v>
      </c>
      <c r="E394" s="232">
        <v>16590</v>
      </c>
    </row>
    <row r="395" spans="1:5" s="83" customFormat="1" ht="13.5" thickBot="1">
      <c r="A395" s="221"/>
      <c r="B395" s="178"/>
      <c r="C395" s="279"/>
      <c r="D395" s="189"/>
      <c r="E395" s="237"/>
    </row>
    <row r="396" spans="1:13" s="308" customFormat="1" ht="25.5" customHeight="1" thickBot="1">
      <c r="A396" s="187">
        <v>853</v>
      </c>
      <c r="B396" s="368"/>
      <c r="C396" s="369" t="s">
        <v>536</v>
      </c>
      <c r="D396" s="307"/>
      <c r="E396" s="169">
        <f>IF(SUM(E397,E408)&gt;0,SUM(E397,E408),"")</f>
        <v>237510</v>
      </c>
      <c r="F396" s="292"/>
      <c r="G396" s="292"/>
      <c r="H396" s="292"/>
      <c r="I396" s="292"/>
      <c r="J396" s="292"/>
      <c r="K396" s="292"/>
      <c r="L396" s="292"/>
      <c r="M396" s="292"/>
    </row>
    <row r="397" spans="1:5" s="83" customFormat="1" ht="21.75" customHeight="1">
      <c r="A397" s="309"/>
      <c r="B397" s="365" t="s">
        <v>537</v>
      </c>
      <c r="C397" s="170" t="s">
        <v>264</v>
      </c>
      <c r="D397" s="310"/>
      <c r="E397" s="172">
        <f>IF(SUM(E398:E407)&gt;0,SUM(E398:E407),"")</f>
        <v>237510</v>
      </c>
    </row>
    <row r="398" spans="1:5" s="83" customFormat="1" ht="12.75">
      <c r="A398" s="176"/>
      <c r="B398" s="178"/>
      <c r="C398" s="174" t="s">
        <v>309</v>
      </c>
      <c r="D398" s="200">
        <v>4010</v>
      </c>
      <c r="E398" s="232">
        <v>126102</v>
      </c>
    </row>
    <row r="399" spans="1:5" s="83" customFormat="1" ht="12.75">
      <c r="A399" s="176"/>
      <c r="B399" s="178"/>
      <c r="C399" s="174" t="s">
        <v>310</v>
      </c>
      <c r="D399" s="200">
        <v>4040</v>
      </c>
      <c r="E399" s="232">
        <v>9584</v>
      </c>
    </row>
    <row r="400" spans="1:5" s="83" customFormat="1" ht="12.75">
      <c r="A400" s="176"/>
      <c r="B400" s="178"/>
      <c r="C400" s="174" t="s">
        <v>311</v>
      </c>
      <c r="D400" s="200">
        <v>4110</v>
      </c>
      <c r="E400" s="232">
        <v>23379</v>
      </c>
    </row>
    <row r="401" spans="1:5" s="83" customFormat="1" ht="12.75">
      <c r="A401" s="176"/>
      <c r="B401" s="178"/>
      <c r="C401" s="174" t="s">
        <v>401</v>
      </c>
      <c r="D401" s="200">
        <v>4120</v>
      </c>
      <c r="E401" s="232">
        <v>3324</v>
      </c>
    </row>
    <row r="402" spans="1:5" s="83" customFormat="1" ht="12.75">
      <c r="A402" s="176"/>
      <c r="B402" s="178"/>
      <c r="C402" s="174" t="s">
        <v>409</v>
      </c>
      <c r="D402" s="200">
        <v>4210</v>
      </c>
      <c r="E402" s="232">
        <v>2787</v>
      </c>
    </row>
    <row r="403" spans="1:5" s="83" customFormat="1" ht="12.75">
      <c r="A403" s="176"/>
      <c r="B403" s="178"/>
      <c r="C403" s="174" t="s">
        <v>313</v>
      </c>
      <c r="D403" s="200">
        <v>4260</v>
      </c>
      <c r="E403" s="232">
        <v>1434</v>
      </c>
    </row>
    <row r="404" spans="1:5" s="83" customFormat="1" ht="12.75">
      <c r="A404" s="176"/>
      <c r="B404" s="178"/>
      <c r="C404" s="174" t="s">
        <v>315</v>
      </c>
      <c r="D404" s="200">
        <v>4300</v>
      </c>
      <c r="E404" s="232">
        <v>67694</v>
      </c>
    </row>
    <row r="405" spans="1:5" s="83" customFormat="1" ht="12.75">
      <c r="A405" s="176"/>
      <c r="B405" s="178"/>
      <c r="C405" s="279" t="s">
        <v>316</v>
      </c>
      <c r="D405" s="200">
        <v>4410</v>
      </c>
      <c r="E405" s="232">
        <v>500</v>
      </c>
    </row>
    <row r="406" spans="1:5" s="83" customFormat="1" ht="12.75">
      <c r="A406" s="176"/>
      <c r="B406" s="178"/>
      <c r="C406" s="279" t="s">
        <v>465</v>
      </c>
      <c r="D406" s="200">
        <v>4440</v>
      </c>
      <c r="E406" s="232">
        <v>2706</v>
      </c>
    </row>
    <row r="407" spans="1:5" s="83" customFormat="1" ht="12.75">
      <c r="A407" s="176"/>
      <c r="B407" s="178"/>
      <c r="C407" s="194" t="s">
        <v>431</v>
      </c>
      <c r="D407" s="200">
        <v>6060</v>
      </c>
      <c r="E407" s="277"/>
    </row>
    <row r="408" spans="1:5" s="83" customFormat="1" ht="27.75" customHeight="1">
      <c r="A408" s="176"/>
      <c r="B408" s="282" t="s">
        <v>538</v>
      </c>
      <c r="C408" s="236" t="s">
        <v>539</v>
      </c>
      <c r="D408" s="291"/>
      <c r="E408" s="177">
        <f>IF(SUM(E409:E409)&gt;0,SUM(E409:E409),"")</f>
      </c>
    </row>
    <row r="409" spans="1:5" s="83" customFormat="1" ht="36.75" thickBot="1">
      <c r="A409" s="176"/>
      <c r="B409" s="178"/>
      <c r="C409" s="226" t="s">
        <v>540</v>
      </c>
      <c r="D409" s="185">
        <v>2320</v>
      </c>
      <c r="E409" s="278"/>
    </row>
    <row r="410" spans="1:5" s="87" customFormat="1" ht="21.75" customHeight="1" thickBot="1">
      <c r="A410" s="361">
        <v>854</v>
      </c>
      <c r="B410" s="182"/>
      <c r="C410" s="245" t="s">
        <v>265</v>
      </c>
      <c r="D410" s="168"/>
      <c r="E410" s="169">
        <f>IF(SUM(E411,E415,E418,E423,553,E431,E436)&gt;0,SUM(E411,E415,E418,E423,E428,E431,E436),"")</f>
        <v>4119451</v>
      </c>
    </row>
    <row r="411" spans="1:5" s="82" customFormat="1" ht="18" customHeight="1">
      <c r="A411" s="234"/>
      <c r="B411" s="184">
        <v>85401</v>
      </c>
      <c r="C411" s="246" t="s">
        <v>266</v>
      </c>
      <c r="D411" s="171"/>
      <c r="E411" s="363">
        <f>IF(SUM(E413:E414)&gt;0,SUM(E413:E414),"")</f>
        <v>1305292</v>
      </c>
    </row>
    <row r="412" spans="1:5" s="83" customFormat="1" ht="24">
      <c r="A412" s="183"/>
      <c r="B412" s="178"/>
      <c r="C412" s="173" t="s">
        <v>446</v>
      </c>
      <c r="D412" s="185">
        <v>2590</v>
      </c>
      <c r="E412" s="364"/>
    </row>
    <row r="413" spans="1:5" s="83" customFormat="1" ht="12.75">
      <c r="A413" s="176"/>
      <c r="B413" s="178"/>
      <c r="C413" s="174" t="s">
        <v>541</v>
      </c>
      <c r="D413" s="185">
        <v>2650</v>
      </c>
      <c r="E413" s="230">
        <v>1305292</v>
      </c>
    </row>
    <row r="414" spans="1:5" s="83" customFormat="1" ht="48">
      <c r="A414" s="176"/>
      <c r="B414" s="203"/>
      <c r="C414" s="173" t="s">
        <v>542</v>
      </c>
      <c r="D414" s="185">
        <v>6210</v>
      </c>
      <c r="E414" s="230"/>
    </row>
    <row r="415" spans="1:5" s="82" customFormat="1" ht="18" customHeight="1">
      <c r="A415" s="311"/>
      <c r="B415" s="196"/>
      <c r="C415" s="236"/>
      <c r="D415" s="198"/>
      <c r="E415" s="177">
        <f>IF(SUM(E416:E417)&gt;0,SUM(E416:E417),"")</f>
      </c>
    </row>
    <row r="416" spans="1:5" s="83" customFormat="1" ht="12.75">
      <c r="A416" s="183"/>
      <c r="B416" s="178"/>
      <c r="C416" s="248"/>
      <c r="D416" s="185"/>
      <c r="E416" s="230"/>
    </row>
    <row r="417" spans="1:5" s="83" customFormat="1" ht="12.75">
      <c r="A417" s="176"/>
      <c r="B417" s="203"/>
      <c r="C417" s="174"/>
      <c r="D417" s="185"/>
      <c r="E417" s="230"/>
    </row>
    <row r="418" spans="1:5" s="82" customFormat="1" ht="27" customHeight="1">
      <c r="A418" s="176"/>
      <c r="B418" s="196">
        <v>85406</v>
      </c>
      <c r="C418" s="312" t="s">
        <v>267</v>
      </c>
      <c r="D418" s="198"/>
      <c r="E418" s="177">
        <f>IF(SUM(E420:E422)&gt;0,SUM(E420:E422),"")</f>
        <v>610670</v>
      </c>
    </row>
    <row r="419" spans="1:5" s="83" customFormat="1" ht="24">
      <c r="A419" s="183"/>
      <c r="B419" s="178"/>
      <c r="C419" s="173" t="s">
        <v>446</v>
      </c>
      <c r="D419" s="185">
        <v>2590</v>
      </c>
      <c r="E419" s="43"/>
    </row>
    <row r="420" spans="1:5" s="83" customFormat="1" ht="15.75" customHeight="1">
      <c r="A420" s="183"/>
      <c r="B420" s="178"/>
      <c r="C420" s="173" t="s">
        <v>500</v>
      </c>
      <c r="D420" s="185">
        <v>2650</v>
      </c>
      <c r="E420" s="230">
        <v>610670</v>
      </c>
    </row>
    <row r="421" spans="1:5" s="83" customFormat="1" ht="27" customHeight="1">
      <c r="A421" s="176"/>
      <c r="B421" s="178"/>
      <c r="C421" s="173" t="s">
        <v>543</v>
      </c>
      <c r="D421" s="185">
        <v>6210</v>
      </c>
      <c r="E421" s="230"/>
    </row>
    <row r="422" spans="1:5" s="83" customFormat="1" ht="12.75">
      <c r="A422" s="176"/>
      <c r="B422" s="203"/>
      <c r="C422" s="174"/>
      <c r="D422" s="185"/>
      <c r="E422" s="230"/>
    </row>
    <row r="423" spans="1:5" s="82" customFormat="1" ht="18" customHeight="1">
      <c r="A423" s="176"/>
      <c r="B423" s="196">
        <v>85410</v>
      </c>
      <c r="C423" s="236" t="s">
        <v>268</v>
      </c>
      <c r="D423" s="198"/>
      <c r="E423" s="172">
        <f>IF(SUM(E424,E425,E426:E427)&gt;0,SUM(E424,E425,E426:E427),"")</f>
        <v>2107674</v>
      </c>
    </row>
    <row r="424" spans="1:5" s="83" customFormat="1" ht="24">
      <c r="A424" s="183"/>
      <c r="B424" s="178"/>
      <c r="C424" s="248" t="s">
        <v>544</v>
      </c>
      <c r="D424" s="185">
        <v>2540</v>
      </c>
      <c r="E424" s="230"/>
    </row>
    <row r="425" spans="1:5" s="83" customFormat="1" ht="51">
      <c r="A425" s="176"/>
      <c r="B425" s="178"/>
      <c r="C425" s="280" t="s">
        <v>545</v>
      </c>
      <c r="D425" s="185">
        <v>2590</v>
      </c>
      <c r="E425" s="230">
        <v>100794</v>
      </c>
    </row>
    <row r="426" spans="1:5" s="83" customFormat="1" ht="12.75">
      <c r="A426" s="176"/>
      <c r="B426" s="178"/>
      <c r="C426" s="173" t="s">
        <v>546</v>
      </c>
      <c r="D426" s="185">
        <v>2650</v>
      </c>
      <c r="E426" s="230">
        <v>2006880</v>
      </c>
    </row>
    <row r="427" spans="1:5" s="83" customFormat="1" ht="26.25" customHeight="1">
      <c r="A427" s="176"/>
      <c r="B427" s="203"/>
      <c r="C427" s="173" t="s">
        <v>543</v>
      </c>
      <c r="D427" s="185">
        <v>6210</v>
      </c>
      <c r="E427" s="230"/>
    </row>
    <row r="428" spans="1:5" s="87" customFormat="1" ht="18" customHeight="1">
      <c r="A428" s="176"/>
      <c r="B428" s="184" t="s">
        <v>547</v>
      </c>
      <c r="C428" s="236" t="s">
        <v>548</v>
      </c>
      <c r="D428" s="198"/>
      <c r="E428" s="172">
        <f>IF(SUM(E429:E430)&gt;0,SUM(E429:E430),"")</f>
        <v>11335</v>
      </c>
    </row>
    <row r="429" spans="1:5" s="83" customFormat="1" ht="12.75">
      <c r="A429" s="201"/>
      <c r="B429" s="178"/>
      <c r="C429" s="174" t="s">
        <v>315</v>
      </c>
      <c r="D429" s="313">
        <v>4300</v>
      </c>
      <c r="E429" s="230"/>
    </row>
    <row r="430" spans="1:5" s="83" customFormat="1" ht="12.75">
      <c r="A430" s="176"/>
      <c r="B430" s="203"/>
      <c r="C430" s="174" t="s">
        <v>315</v>
      </c>
      <c r="D430" s="185">
        <v>4300</v>
      </c>
      <c r="E430" s="230">
        <v>11335</v>
      </c>
    </row>
    <row r="431" spans="1:5" s="82" customFormat="1" ht="18" customHeight="1">
      <c r="A431" s="176"/>
      <c r="B431" s="196" t="s">
        <v>549</v>
      </c>
      <c r="C431" s="236" t="s">
        <v>550</v>
      </c>
      <c r="D431" s="198" t="s">
        <v>354</v>
      </c>
      <c r="E431" s="172">
        <f>IF(SUM(E432:E435)&gt;0,SUM(E432:E435),"")</f>
        <v>34480</v>
      </c>
    </row>
    <row r="432" spans="1:5" s="83" customFormat="1" ht="12.75">
      <c r="A432" s="183"/>
      <c r="B432" s="178"/>
      <c r="C432" s="174" t="s">
        <v>551</v>
      </c>
      <c r="D432" s="185">
        <v>4440</v>
      </c>
      <c r="E432" s="230"/>
    </row>
    <row r="433" spans="1:5" s="83" customFormat="1" ht="12.75">
      <c r="A433" s="176"/>
      <c r="B433" s="178"/>
      <c r="C433" s="174" t="s">
        <v>552</v>
      </c>
      <c r="D433" s="185">
        <v>4440</v>
      </c>
      <c r="E433" s="230">
        <v>24293</v>
      </c>
    </row>
    <row r="434" spans="1:5" s="83" customFormat="1" ht="24">
      <c r="A434" s="176"/>
      <c r="B434" s="178"/>
      <c r="C434" s="173" t="s">
        <v>553</v>
      </c>
      <c r="D434" s="185">
        <v>8070</v>
      </c>
      <c r="E434" s="239">
        <v>10187</v>
      </c>
    </row>
    <row r="435" spans="1:5" s="83" customFormat="1" ht="12.75">
      <c r="A435" s="176"/>
      <c r="B435" s="203"/>
      <c r="C435" s="174" t="s">
        <v>315</v>
      </c>
      <c r="D435" s="185">
        <v>4300</v>
      </c>
      <c r="E435" s="230"/>
    </row>
    <row r="436" spans="1:5" s="82" customFormat="1" ht="18" customHeight="1">
      <c r="A436" s="176"/>
      <c r="B436" s="196">
        <v>85415</v>
      </c>
      <c r="C436" s="236" t="s">
        <v>269</v>
      </c>
      <c r="D436" s="198"/>
      <c r="E436" s="177">
        <f>IF(SUM(E437:E438)&gt;0,SUM(E437:E438),"")</f>
        <v>50000</v>
      </c>
    </row>
    <row r="437" spans="1:5" s="83" customFormat="1" ht="12.75">
      <c r="A437" s="183"/>
      <c r="B437" s="178"/>
      <c r="C437" s="174" t="s">
        <v>554</v>
      </c>
      <c r="D437" s="185">
        <v>3240</v>
      </c>
      <c r="E437" s="230">
        <v>50000</v>
      </c>
    </row>
    <row r="438" spans="1:5" s="83" customFormat="1" ht="13.5" thickBot="1">
      <c r="A438" s="221"/>
      <c r="B438" s="242"/>
      <c r="C438" s="243"/>
      <c r="D438" s="244"/>
      <c r="E438" s="314"/>
    </row>
    <row r="439" spans="1:5" s="87" customFormat="1" ht="21" customHeight="1" thickBot="1">
      <c r="A439" s="361">
        <v>900</v>
      </c>
      <c r="B439" s="182"/>
      <c r="C439" s="245" t="s">
        <v>270</v>
      </c>
      <c r="D439" s="168"/>
      <c r="E439" s="169">
        <f>IF(SUM(E440,E449,E453,E460,E466,E469,E474,E477)&gt;0,SUM(E440,E449,E453,E460,E466,E469,E474,E477),"")</f>
        <v>19079688</v>
      </c>
    </row>
    <row r="440" spans="1:5" s="82" customFormat="1" ht="18" customHeight="1">
      <c r="A440" s="234"/>
      <c r="B440" s="184">
        <v>90001</v>
      </c>
      <c r="C440" s="246" t="s">
        <v>271</v>
      </c>
      <c r="D440" s="171"/>
      <c r="E440" s="172">
        <f>IF(SUM(E441,E445:E448)&gt;0,SUM(E441,E445:E448),"")</f>
        <v>13140182</v>
      </c>
    </row>
    <row r="441" spans="1:5" s="273" customFormat="1" ht="16.5" customHeight="1">
      <c r="A441" s="183"/>
      <c r="B441" s="178"/>
      <c r="C441" s="376" t="s">
        <v>345</v>
      </c>
      <c r="D441" s="375">
        <v>6052</v>
      </c>
      <c r="E441" s="285">
        <f>IF(SUM(E442:E444)&gt;0,SUM(E442:E444),"")</f>
        <v>5391182</v>
      </c>
    </row>
    <row r="442" spans="1:5" s="83" customFormat="1" ht="15" customHeight="1">
      <c r="A442" s="176"/>
      <c r="B442" s="178"/>
      <c r="C442" s="276" t="s">
        <v>555</v>
      </c>
      <c r="D442" s="200"/>
      <c r="E442" s="231">
        <v>5325912</v>
      </c>
    </row>
    <row r="443" spans="1:5" s="83" customFormat="1" ht="15" customHeight="1">
      <c r="A443" s="176"/>
      <c r="B443" s="178"/>
      <c r="C443" s="302" t="s">
        <v>555</v>
      </c>
      <c r="D443" s="192"/>
      <c r="E443" s="233"/>
    </row>
    <row r="444" spans="1:5" s="83" customFormat="1" ht="15" customHeight="1">
      <c r="A444" s="176"/>
      <c r="B444" s="178"/>
      <c r="C444" s="173" t="s">
        <v>556</v>
      </c>
      <c r="D444" s="192">
        <v>6052</v>
      </c>
      <c r="E444" s="239">
        <v>65270</v>
      </c>
    </row>
    <row r="445" spans="1:5" s="83" customFormat="1" ht="27.75" customHeight="1">
      <c r="A445" s="176"/>
      <c r="B445" s="178"/>
      <c r="C445" s="173" t="s">
        <v>557</v>
      </c>
      <c r="D445" s="185">
        <v>6051</v>
      </c>
      <c r="E445" s="230">
        <v>6087000</v>
      </c>
    </row>
    <row r="446" spans="1:5" s="83" customFormat="1" ht="29.25" customHeight="1">
      <c r="A446" s="176"/>
      <c r="B446" s="178"/>
      <c r="C446" s="173" t="s">
        <v>558</v>
      </c>
      <c r="D446" s="185">
        <v>6051</v>
      </c>
      <c r="E446" s="230">
        <v>772000</v>
      </c>
    </row>
    <row r="447" spans="1:5" s="83" customFormat="1" ht="29.25" customHeight="1">
      <c r="A447" s="176"/>
      <c r="B447" s="178"/>
      <c r="C447" s="173" t="s">
        <v>559</v>
      </c>
      <c r="D447" s="185">
        <v>6210</v>
      </c>
      <c r="E447" s="230"/>
    </row>
    <row r="448" spans="1:5" s="83" customFormat="1" ht="26.25" customHeight="1">
      <c r="A448" s="176"/>
      <c r="B448" s="178"/>
      <c r="C448" s="173" t="s">
        <v>560</v>
      </c>
      <c r="D448" s="185">
        <v>6330</v>
      </c>
      <c r="E448" s="230">
        <v>890000</v>
      </c>
    </row>
    <row r="449" spans="1:5" s="82" customFormat="1" ht="18" customHeight="1">
      <c r="A449" s="176"/>
      <c r="B449" s="196">
        <v>90002</v>
      </c>
      <c r="C449" s="236" t="s">
        <v>279</v>
      </c>
      <c r="D449" s="198"/>
      <c r="E449" s="177">
        <f>IF(SUM(E450:E452)&gt;0,SUM(E450:E452),"")</f>
        <v>1445276</v>
      </c>
    </row>
    <row r="450" spans="1:5" s="83" customFormat="1" ht="12.75">
      <c r="A450" s="183"/>
      <c r="B450" s="178"/>
      <c r="C450" s="174" t="s">
        <v>315</v>
      </c>
      <c r="D450" s="185">
        <v>4300</v>
      </c>
      <c r="E450" s="230">
        <v>322600</v>
      </c>
    </row>
    <row r="451" spans="1:5" s="83" customFormat="1" ht="24">
      <c r="A451" s="176"/>
      <c r="B451" s="178"/>
      <c r="C451" s="173" t="s">
        <v>561</v>
      </c>
      <c r="D451" s="185">
        <v>6050</v>
      </c>
      <c r="E451" s="230">
        <v>1100000</v>
      </c>
    </row>
    <row r="452" spans="1:5" s="83" customFormat="1" ht="24">
      <c r="A452" s="176"/>
      <c r="B452" s="203"/>
      <c r="C452" s="173" t="s">
        <v>0</v>
      </c>
      <c r="D452" s="185">
        <v>8070</v>
      </c>
      <c r="E452" s="230">
        <v>22676</v>
      </c>
    </row>
    <row r="453" spans="1:5" s="82" customFormat="1" ht="18" customHeight="1">
      <c r="A453" s="176"/>
      <c r="B453" s="196">
        <v>90003</v>
      </c>
      <c r="C453" s="236" t="s">
        <v>1</v>
      </c>
      <c r="D453" s="198"/>
      <c r="E453" s="177">
        <f>IF(SUM(E454,E457:E459)&gt;0,SUM(E454,E457:E459),"")</f>
        <v>1142789</v>
      </c>
    </row>
    <row r="454" spans="1:5" s="273" customFormat="1" ht="17.25" customHeight="1">
      <c r="A454" s="315"/>
      <c r="B454" s="178"/>
      <c r="C454" s="376" t="s">
        <v>338</v>
      </c>
      <c r="D454" s="375">
        <v>4300</v>
      </c>
      <c r="E454" s="285">
        <f>IF(SUM(E455:E456)&gt;0,SUM(E455:E456),"")</f>
        <v>618000</v>
      </c>
    </row>
    <row r="455" spans="1:5" s="83" customFormat="1" ht="12.75">
      <c r="A455" s="176"/>
      <c r="B455" s="178"/>
      <c r="C455" s="276" t="s">
        <v>2</v>
      </c>
      <c r="D455" s="200"/>
      <c r="E455" s="231">
        <v>257500</v>
      </c>
    </row>
    <row r="456" spans="1:5" s="83" customFormat="1" ht="12.75">
      <c r="A456" s="176"/>
      <c r="B456" s="178"/>
      <c r="C456" s="274" t="s">
        <v>3</v>
      </c>
      <c r="D456" s="200"/>
      <c r="E456" s="230">
        <v>360500</v>
      </c>
    </row>
    <row r="457" spans="1:5" s="83" customFormat="1" ht="24">
      <c r="A457" s="176"/>
      <c r="B457" s="178"/>
      <c r="C457" s="173" t="s">
        <v>4</v>
      </c>
      <c r="D457" s="185">
        <v>8070</v>
      </c>
      <c r="E457" s="230">
        <v>479189</v>
      </c>
    </row>
    <row r="458" spans="1:5" s="83" customFormat="1" ht="12.75">
      <c r="A458" s="176"/>
      <c r="B458" s="178"/>
      <c r="C458" s="174" t="s">
        <v>5</v>
      </c>
      <c r="D458" s="185">
        <v>8020</v>
      </c>
      <c r="E458" s="230">
        <v>45600</v>
      </c>
    </row>
    <row r="459" spans="1:5" s="83" customFormat="1" ht="12.75">
      <c r="A459" s="176"/>
      <c r="B459" s="178"/>
      <c r="C459" s="174"/>
      <c r="D459" s="185"/>
      <c r="E459" s="230"/>
    </row>
    <row r="460" spans="1:5" s="82" customFormat="1" ht="18" customHeight="1">
      <c r="A460" s="176"/>
      <c r="B460" s="196">
        <v>90004</v>
      </c>
      <c r="C460" s="236" t="s">
        <v>282</v>
      </c>
      <c r="D460" s="198"/>
      <c r="E460" s="177">
        <f>IF(SUM(E461,E465)&gt;0,SUM(E461,E465),"")</f>
        <v>760000</v>
      </c>
    </row>
    <row r="461" spans="1:5" s="83" customFormat="1" ht="12.75">
      <c r="A461" s="183"/>
      <c r="B461" s="178"/>
      <c r="C461" s="376" t="s">
        <v>315</v>
      </c>
      <c r="D461" s="375">
        <v>4300</v>
      </c>
      <c r="E461" s="285">
        <f>IF(SUM(E462:E464)&gt;0,SUM(E462:E464),"")</f>
        <v>760000</v>
      </c>
    </row>
    <row r="462" spans="1:5" s="83" customFormat="1" ht="12.75">
      <c r="A462" s="176"/>
      <c r="B462" s="178"/>
      <c r="C462" s="276" t="s">
        <v>8</v>
      </c>
      <c r="D462" s="200"/>
      <c r="E462" s="230">
        <v>320000</v>
      </c>
    </row>
    <row r="463" spans="1:5" s="83" customFormat="1" ht="12.75">
      <c r="A463" s="176"/>
      <c r="B463" s="178"/>
      <c r="C463" s="274" t="s">
        <v>9</v>
      </c>
      <c r="D463" s="200"/>
      <c r="E463" s="230">
        <v>440000</v>
      </c>
    </row>
    <row r="464" spans="1:5" s="83" customFormat="1" ht="12.75">
      <c r="A464" s="176"/>
      <c r="B464" s="178"/>
      <c r="C464" s="302"/>
      <c r="D464" s="192"/>
      <c r="E464" s="230"/>
    </row>
    <row r="465" spans="1:5" s="83" customFormat="1" ht="12.75">
      <c r="A465" s="176"/>
      <c r="B465" s="203"/>
      <c r="C465" s="174"/>
      <c r="D465" s="185"/>
      <c r="E465" s="230"/>
    </row>
    <row r="466" spans="1:5" s="82" customFormat="1" ht="18" customHeight="1">
      <c r="A466" s="176"/>
      <c r="B466" s="196">
        <v>90013</v>
      </c>
      <c r="C466" s="236" t="s">
        <v>10</v>
      </c>
      <c r="D466" s="198"/>
      <c r="E466" s="177">
        <f>IF(SUM(E467:E468)&gt;0,SUM(E467:E468),"")</f>
        <v>100000</v>
      </c>
    </row>
    <row r="467" spans="1:5" s="83" customFormat="1" ht="12.75">
      <c r="A467" s="183"/>
      <c r="B467" s="178"/>
      <c r="C467" s="174" t="s">
        <v>315</v>
      </c>
      <c r="D467" s="185">
        <v>4300</v>
      </c>
      <c r="E467" s="230">
        <v>100000</v>
      </c>
    </row>
    <row r="468" spans="1:5" s="83" customFormat="1" ht="12.75">
      <c r="A468" s="176"/>
      <c r="B468" s="203"/>
      <c r="C468" s="174"/>
      <c r="D468" s="185"/>
      <c r="E468" s="230"/>
    </row>
    <row r="469" spans="1:5" s="82" customFormat="1" ht="20.25" customHeight="1">
      <c r="A469" s="176"/>
      <c r="B469" s="184">
        <v>90015</v>
      </c>
      <c r="C469" s="246" t="s">
        <v>11</v>
      </c>
      <c r="D469" s="171"/>
      <c r="E469" s="172">
        <f>IF(SUM(E470:E473)&gt;0,SUM(E470:E473),"")</f>
        <v>1690000</v>
      </c>
    </row>
    <row r="470" spans="1:5" s="83" customFormat="1" ht="13.5" customHeight="1">
      <c r="A470" s="183"/>
      <c r="B470" s="178"/>
      <c r="C470" s="174" t="s">
        <v>12</v>
      </c>
      <c r="D470" s="185">
        <v>4300</v>
      </c>
      <c r="E470" s="230">
        <v>400000</v>
      </c>
    </row>
    <row r="471" spans="1:5" s="83" customFormat="1" ht="13.5" customHeight="1">
      <c r="A471" s="183"/>
      <c r="B471" s="178"/>
      <c r="C471" s="174" t="s">
        <v>312</v>
      </c>
      <c r="D471" s="185">
        <v>4210</v>
      </c>
      <c r="E471" s="230"/>
    </row>
    <row r="472" spans="1:5" s="83" customFormat="1" ht="15" customHeight="1">
      <c r="A472" s="176"/>
      <c r="B472" s="178"/>
      <c r="C472" s="174" t="s">
        <v>313</v>
      </c>
      <c r="D472" s="185">
        <v>4260</v>
      </c>
      <c r="E472" s="230">
        <v>1250000</v>
      </c>
    </row>
    <row r="473" spans="1:5" s="83" customFormat="1" ht="13.5" customHeight="1">
      <c r="A473" s="176"/>
      <c r="B473" s="203"/>
      <c r="C473" s="174" t="s">
        <v>448</v>
      </c>
      <c r="D473" s="185">
        <v>6050</v>
      </c>
      <c r="E473" s="230">
        <v>40000</v>
      </c>
    </row>
    <row r="474" spans="1:5" s="83" customFormat="1" ht="18" customHeight="1">
      <c r="A474" s="176"/>
      <c r="B474" s="184" t="s">
        <v>13</v>
      </c>
      <c r="C474" s="236" t="s">
        <v>14</v>
      </c>
      <c r="D474" s="198"/>
      <c r="E474" s="316">
        <f>IF(SUM(E475:E476)&gt;0,SUM(E475:E476),"")</f>
        <v>10000</v>
      </c>
    </row>
    <row r="475" spans="1:5" s="83" customFormat="1" ht="13.5" customHeight="1">
      <c r="A475" s="176"/>
      <c r="B475" s="178"/>
      <c r="C475" s="174" t="s">
        <v>312</v>
      </c>
      <c r="D475" s="185">
        <v>4210</v>
      </c>
      <c r="E475" s="230">
        <v>10000</v>
      </c>
    </row>
    <row r="476" spans="1:5" s="83" customFormat="1" ht="13.5" customHeight="1">
      <c r="A476" s="176"/>
      <c r="B476" s="203"/>
      <c r="C476" s="174" t="s">
        <v>315</v>
      </c>
      <c r="D476" s="317">
        <v>4300</v>
      </c>
      <c r="E476" s="230"/>
    </row>
    <row r="477" spans="1:5" s="82" customFormat="1" ht="20.25" customHeight="1">
      <c r="A477" s="176"/>
      <c r="B477" s="196">
        <v>90095</v>
      </c>
      <c r="C477" s="236" t="s">
        <v>94</v>
      </c>
      <c r="D477" s="198"/>
      <c r="E477" s="177">
        <f>IF(SUM(E478:E480,E483:E486)&gt;0,SUM(E478:E480,E483:E486),"")</f>
        <v>791441</v>
      </c>
    </row>
    <row r="478" spans="1:5" s="83" customFormat="1" ht="15" customHeight="1">
      <c r="A478" s="183"/>
      <c r="B478" s="178"/>
      <c r="C478" s="174" t="s">
        <v>15</v>
      </c>
      <c r="D478" s="185">
        <v>4100</v>
      </c>
      <c r="E478" s="230">
        <v>130000</v>
      </c>
    </row>
    <row r="479" spans="1:5" s="83" customFormat="1" ht="13.5" customHeight="1">
      <c r="A479" s="176"/>
      <c r="B479" s="178"/>
      <c r="C479" s="174" t="s">
        <v>16</v>
      </c>
      <c r="D479" s="185">
        <v>4260</v>
      </c>
      <c r="E479" s="230">
        <v>5000</v>
      </c>
    </row>
    <row r="480" spans="1:5" s="273" customFormat="1" ht="13.5" customHeight="1">
      <c r="A480" s="176"/>
      <c r="B480" s="178"/>
      <c r="C480" s="376" t="s">
        <v>315</v>
      </c>
      <c r="D480" s="375">
        <v>4300</v>
      </c>
      <c r="E480" s="285">
        <f>IF(SUM(E481:E482)&gt;0,SUM(E481:E482),"")</f>
        <v>24000</v>
      </c>
    </row>
    <row r="481" spans="1:5" s="83" customFormat="1" ht="12.75">
      <c r="A481" s="176"/>
      <c r="B481" s="178"/>
      <c r="C481" s="274" t="s">
        <v>17</v>
      </c>
      <c r="D481" s="200"/>
      <c r="E481" s="230">
        <v>20000</v>
      </c>
    </row>
    <row r="482" spans="1:5" s="83" customFormat="1" ht="12.75">
      <c r="A482" s="176"/>
      <c r="B482" s="178"/>
      <c r="C482" s="302" t="s">
        <v>18</v>
      </c>
      <c r="D482" s="318"/>
      <c r="E482" s="230">
        <v>4000</v>
      </c>
    </row>
    <row r="483" spans="1:5" s="83" customFormat="1" ht="24">
      <c r="A483" s="176"/>
      <c r="B483" s="178"/>
      <c r="C483" s="173" t="s">
        <v>0</v>
      </c>
      <c r="D483" s="318">
        <v>8070</v>
      </c>
      <c r="E483" s="230">
        <v>8905</v>
      </c>
    </row>
    <row r="484" spans="1:5" s="83" customFormat="1" ht="15" customHeight="1">
      <c r="A484" s="176"/>
      <c r="B484" s="319"/>
      <c r="C484" s="173" t="s">
        <v>19</v>
      </c>
      <c r="D484" s="185">
        <v>4300</v>
      </c>
      <c r="E484" s="230">
        <v>3500</v>
      </c>
    </row>
    <row r="485" spans="1:5" s="83" customFormat="1" ht="12.75">
      <c r="A485" s="176"/>
      <c r="B485" s="178"/>
      <c r="C485" s="174" t="s">
        <v>20</v>
      </c>
      <c r="D485" s="185">
        <v>4430</v>
      </c>
      <c r="E485" s="230">
        <v>200000</v>
      </c>
    </row>
    <row r="486" spans="1:5" s="273" customFormat="1" ht="13.5" customHeight="1">
      <c r="A486" s="176"/>
      <c r="B486" s="178"/>
      <c r="C486" s="376" t="s">
        <v>345</v>
      </c>
      <c r="D486" s="375">
        <v>6050</v>
      </c>
      <c r="E486" s="285">
        <f>IF(SUM(E487:E489)&gt;0,SUM(E487:E489),"")</f>
        <v>420036</v>
      </c>
    </row>
    <row r="487" spans="1:5" s="83" customFormat="1" ht="12.75">
      <c r="A487" s="176"/>
      <c r="B487" s="178"/>
      <c r="C487" s="188" t="s">
        <v>21</v>
      </c>
      <c r="D487" s="200"/>
      <c r="E487" s="230"/>
    </row>
    <row r="488" spans="1:5" s="83" customFormat="1" ht="12.75">
      <c r="A488" s="204"/>
      <c r="B488" s="203"/>
      <c r="C488" s="302" t="s">
        <v>22</v>
      </c>
      <c r="D488" s="192"/>
      <c r="E488" s="230"/>
    </row>
    <row r="489" spans="1:5" s="83" customFormat="1" ht="13.5" thickBot="1">
      <c r="A489" s="221"/>
      <c r="B489" s="178"/>
      <c r="C489" s="288" t="s">
        <v>23</v>
      </c>
      <c r="D489" s="200"/>
      <c r="E489" s="277">
        <v>420036</v>
      </c>
    </row>
    <row r="490" spans="1:5" s="87" customFormat="1" ht="23.25" customHeight="1" thickBot="1">
      <c r="A490" s="361">
        <v>921</v>
      </c>
      <c r="B490" s="182"/>
      <c r="C490" s="245" t="s">
        <v>291</v>
      </c>
      <c r="D490" s="168"/>
      <c r="E490" s="169">
        <f>IF(SUM(E491,E494,E497,E501,E505,E508,E511)&gt;0,SUM(E491,E494,E497,E501,E505,E508,E511),"")</f>
        <v>2472200</v>
      </c>
    </row>
    <row r="491" spans="1:5" s="82" customFormat="1" ht="21" customHeight="1">
      <c r="A491" s="234"/>
      <c r="B491" s="184">
        <v>92106</v>
      </c>
      <c r="C491" s="246" t="s">
        <v>293</v>
      </c>
      <c r="D491" s="171"/>
      <c r="E491" s="172">
        <f>IF(SUM(E492:E493)&gt;0,SUM(E492:E493),"")</f>
        <v>310000</v>
      </c>
    </row>
    <row r="492" spans="1:5" s="83" customFormat="1" ht="15" customHeight="1">
      <c r="A492" s="183"/>
      <c r="B492" s="178"/>
      <c r="C492" s="174" t="s">
        <v>24</v>
      </c>
      <c r="D492" s="185">
        <v>2550</v>
      </c>
      <c r="E492" s="230">
        <v>310000</v>
      </c>
    </row>
    <row r="493" spans="1:5" s="303" customFormat="1" ht="12.75">
      <c r="A493" s="249"/>
      <c r="B493" s="241"/>
      <c r="C493" s="173"/>
      <c r="D493" s="250"/>
      <c r="E493" s="230"/>
    </row>
    <row r="494" spans="1:5" s="82" customFormat="1" ht="16.5" customHeight="1">
      <c r="A494" s="249"/>
      <c r="B494" s="184">
        <v>92108</v>
      </c>
      <c r="C494" s="246" t="s">
        <v>296</v>
      </c>
      <c r="D494" s="171"/>
      <c r="E494" s="172">
        <f>IF(SUM(E495:E496)&gt;0,SUM(E495:E496),"")</f>
        <v>330000</v>
      </c>
    </row>
    <row r="495" spans="1:5" s="83" customFormat="1" ht="12.75">
      <c r="A495" s="183"/>
      <c r="B495" s="178"/>
      <c r="C495" s="174" t="s">
        <v>24</v>
      </c>
      <c r="D495" s="185">
        <v>2550</v>
      </c>
      <c r="E495" s="230">
        <v>330000</v>
      </c>
    </row>
    <row r="496" spans="1:5" s="83" customFormat="1" ht="12.75">
      <c r="A496" s="176"/>
      <c r="B496" s="203"/>
      <c r="C496" s="174"/>
      <c r="D496" s="185"/>
      <c r="E496" s="230"/>
    </row>
    <row r="497" spans="1:5" s="82" customFormat="1" ht="16.5" customHeight="1">
      <c r="A497" s="176"/>
      <c r="B497" s="196">
        <v>92109</v>
      </c>
      <c r="C497" s="236" t="s">
        <v>25</v>
      </c>
      <c r="D497" s="198"/>
      <c r="E497" s="177">
        <f>IF(SUM(E498:E500)&gt;0,SUM(E498:E500),"")</f>
        <v>941700</v>
      </c>
    </row>
    <row r="498" spans="1:5" s="83" customFormat="1" ht="12.75">
      <c r="A498" s="183"/>
      <c r="B498" s="178"/>
      <c r="C498" s="174" t="s">
        <v>24</v>
      </c>
      <c r="D498" s="185">
        <v>2550</v>
      </c>
      <c r="E498" s="230">
        <v>851700</v>
      </c>
    </row>
    <row r="499" spans="1:5" s="83" customFormat="1" ht="12.75">
      <c r="A499" s="176"/>
      <c r="B499" s="178"/>
      <c r="C499" s="174" t="s">
        <v>26</v>
      </c>
      <c r="D499" s="185">
        <v>6130</v>
      </c>
      <c r="E499" s="230">
        <v>90000</v>
      </c>
    </row>
    <row r="500" spans="1:5" s="83" customFormat="1" ht="12.75">
      <c r="A500" s="176"/>
      <c r="B500" s="203"/>
      <c r="C500" s="174"/>
      <c r="D500" s="185"/>
      <c r="E500" s="230"/>
    </row>
    <row r="501" spans="1:5" s="82" customFormat="1" ht="16.5" customHeight="1">
      <c r="A501" s="176"/>
      <c r="B501" s="196">
        <v>92116</v>
      </c>
      <c r="C501" s="236" t="s">
        <v>298</v>
      </c>
      <c r="D501" s="198"/>
      <c r="E501" s="177">
        <f>IF(SUM(E502:E504)&gt;0,SUM(E502:E504),"")</f>
        <v>405000</v>
      </c>
    </row>
    <row r="502" spans="1:5" s="83" customFormat="1" ht="12.75">
      <c r="A502" s="183"/>
      <c r="B502" s="178"/>
      <c r="C502" s="174" t="s">
        <v>24</v>
      </c>
      <c r="D502" s="185">
        <v>2550</v>
      </c>
      <c r="E502" s="230">
        <v>395000</v>
      </c>
    </row>
    <row r="503" spans="1:5" s="296" customFormat="1" ht="12.75">
      <c r="A503" s="176"/>
      <c r="B503" s="238"/>
      <c r="C503" s="248" t="s">
        <v>26</v>
      </c>
      <c r="D503" s="295">
        <v>6130</v>
      </c>
      <c r="E503" s="230">
        <v>10000</v>
      </c>
    </row>
    <row r="504" spans="1:5" s="83" customFormat="1" ht="12.75">
      <c r="A504" s="297"/>
      <c r="B504" s="203"/>
      <c r="C504" s="174"/>
      <c r="D504" s="185"/>
      <c r="E504" s="230"/>
    </row>
    <row r="505" spans="1:5" s="82" customFormat="1" ht="16.5" customHeight="1">
      <c r="A505" s="176"/>
      <c r="B505" s="196">
        <v>92118</v>
      </c>
      <c r="C505" s="236" t="s">
        <v>300</v>
      </c>
      <c r="D505" s="198"/>
      <c r="E505" s="177">
        <f>IF(SUM(E506:E507)&gt;0,SUM(E506:E507),"")</f>
        <v>403000</v>
      </c>
    </row>
    <row r="506" spans="1:5" s="83" customFormat="1" ht="15" customHeight="1">
      <c r="A506" s="183"/>
      <c r="B506" s="178"/>
      <c r="C506" s="174" t="s">
        <v>24</v>
      </c>
      <c r="D506" s="185">
        <v>2550</v>
      </c>
      <c r="E506" s="230">
        <v>403000</v>
      </c>
    </row>
    <row r="507" spans="1:5" s="83" customFormat="1" ht="15" customHeight="1">
      <c r="A507" s="176"/>
      <c r="B507" s="203"/>
      <c r="C507" s="174"/>
      <c r="D507" s="185"/>
      <c r="E507" s="230"/>
    </row>
    <row r="508" spans="1:5" s="82" customFormat="1" ht="16.5" customHeight="1">
      <c r="A508" s="176"/>
      <c r="B508" s="196">
        <v>92120</v>
      </c>
      <c r="C508" s="236" t="s">
        <v>27</v>
      </c>
      <c r="D508" s="198"/>
      <c r="E508" s="177">
        <f>IF(SUM(E509:E510)&gt;0,SUM(E509:E510),"")</f>
        <v>25000</v>
      </c>
    </row>
    <row r="509" spans="1:5" s="303" customFormat="1" ht="36">
      <c r="A509" s="183"/>
      <c r="B509" s="240"/>
      <c r="C509" s="173" t="s">
        <v>28</v>
      </c>
      <c r="D509" s="250">
        <v>6230</v>
      </c>
      <c r="E509" s="230">
        <v>25000</v>
      </c>
    </row>
    <row r="510" spans="1:5" s="303" customFormat="1" ht="15.75" customHeight="1">
      <c r="A510" s="249"/>
      <c r="B510" s="240"/>
      <c r="C510" s="173"/>
      <c r="D510" s="250"/>
      <c r="E510" s="230"/>
    </row>
    <row r="511" spans="1:9" s="82" customFormat="1" ht="16.5" customHeight="1">
      <c r="A511" s="249"/>
      <c r="B511" s="196">
        <v>92195</v>
      </c>
      <c r="C511" s="236" t="s">
        <v>94</v>
      </c>
      <c r="D511" s="198"/>
      <c r="E511" s="177">
        <f>IF(SUM(E512,E526:E530)&gt;0,SUM(E512,E526:E530),"")</f>
        <v>57500</v>
      </c>
      <c r="I511" s="320"/>
    </row>
    <row r="512" spans="1:5" s="273" customFormat="1" ht="36">
      <c r="A512" s="183"/>
      <c r="B512" s="178"/>
      <c r="C512" s="254" t="s">
        <v>522</v>
      </c>
      <c r="D512" s="375">
        <v>2820</v>
      </c>
      <c r="E512" s="285">
        <f>IF(SUM(E513:E525)&gt;0,SUM(E513:E525),"")</f>
        <v>20500</v>
      </c>
    </row>
    <row r="513" spans="1:5" s="117" customFormat="1" ht="12.75">
      <c r="A513" s="176"/>
      <c r="B513" s="178"/>
      <c r="C513" s="276" t="s">
        <v>29</v>
      </c>
      <c r="D513" s="200"/>
      <c r="E513" s="230">
        <v>2000</v>
      </c>
    </row>
    <row r="514" spans="1:5" s="117" customFormat="1" ht="12.75">
      <c r="A514" s="176"/>
      <c r="B514" s="178"/>
      <c r="C514" s="274" t="s">
        <v>32</v>
      </c>
      <c r="D514" s="200"/>
      <c r="E514" s="230">
        <v>2000</v>
      </c>
    </row>
    <row r="515" spans="1:5" s="117" customFormat="1" ht="12.75">
      <c r="A515" s="176"/>
      <c r="B515" s="178"/>
      <c r="C515" s="274" t="s">
        <v>33</v>
      </c>
      <c r="D515" s="200"/>
      <c r="E515" s="230">
        <v>2000</v>
      </c>
    </row>
    <row r="516" spans="1:5" s="117" customFormat="1" ht="12.75">
      <c r="A516" s="176"/>
      <c r="B516" s="178"/>
      <c r="C516" s="274" t="s">
        <v>34</v>
      </c>
      <c r="D516" s="200"/>
      <c r="E516" s="230">
        <v>1000</v>
      </c>
    </row>
    <row r="517" spans="1:5" s="117" customFormat="1" ht="12.75">
      <c r="A517" s="176"/>
      <c r="B517" s="178"/>
      <c r="C517" s="274" t="s">
        <v>35</v>
      </c>
      <c r="D517" s="200"/>
      <c r="E517" s="230">
        <v>1000</v>
      </c>
    </row>
    <row r="518" spans="1:5" s="117" customFormat="1" ht="12.75">
      <c r="A518" s="176"/>
      <c r="B518" s="178"/>
      <c r="C518" s="274" t="s">
        <v>36</v>
      </c>
      <c r="D518" s="200"/>
      <c r="E518" s="230">
        <v>500</v>
      </c>
    </row>
    <row r="519" spans="1:5" s="117" customFormat="1" ht="12.75">
      <c r="A519" s="176"/>
      <c r="B519" s="178"/>
      <c r="C519" s="274" t="s">
        <v>37</v>
      </c>
      <c r="D519" s="200"/>
      <c r="E519" s="230">
        <v>3000</v>
      </c>
    </row>
    <row r="520" spans="1:5" s="117" customFormat="1" ht="13.5" customHeight="1">
      <c r="A520" s="176"/>
      <c r="B520" s="178"/>
      <c r="C520" s="321" t="s">
        <v>38</v>
      </c>
      <c r="D520" s="200"/>
      <c r="E520" s="230">
        <v>3000</v>
      </c>
    </row>
    <row r="521" spans="1:5" s="117" customFormat="1" ht="13.5" customHeight="1">
      <c r="A521" s="176"/>
      <c r="B521" s="178"/>
      <c r="C521" s="288" t="s">
        <v>39</v>
      </c>
      <c r="D521" s="200"/>
      <c r="E521" s="230">
        <v>1000</v>
      </c>
    </row>
    <row r="522" spans="1:5" s="117" customFormat="1" ht="13.5" customHeight="1">
      <c r="A522" s="176"/>
      <c r="B522" s="178"/>
      <c r="C522" s="288" t="s">
        <v>40</v>
      </c>
      <c r="D522" s="200"/>
      <c r="E522" s="230"/>
    </row>
    <row r="523" spans="1:5" s="117" customFormat="1" ht="13.5" customHeight="1">
      <c r="A523" s="176"/>
      <c r="B523" s="178"/>
      <c r="C523" s="288" t="s">
        <v>41</v>
      </c>
      <c r="D523" s="200"/>
      <c r="E523" s="230">
        <v>2000</v>
      </c>
    </row>
    <row r="524" spans="1:5" s="117" customFormat="1" ht="13.5" customHeight="1">
      <c r="A524" s="176"/>
      <c r="B524" s="178"/>
      <c r="C524" s="288" t="s">
        <v>42</v>
      </c>
      <c r="D524" s="200"/>
      <c r="E524" s="230">
        <v>2000</v>
      </c>
    </row>
    <row r="525" spans="1:5" s="117" customFormat="1" ht="12.75">
      <c r="A525" s="176"/>
      <c r="B525" s="178"/>
      <c r="C525" s="288" t="s">
        <v>43</v>
      </c>
      <c r="D525" s="200"/>
      <c r="E525" s="230">
        <v>1000</v>
      </c>
    </row>
    <row r="526" spans="1:5" s="83" customFormat="1" ht="12.75">
      <c r="A526" s="176"/>
      <c r="B526" s="178"/>
      <c r="C526" s="174" t="s">
        <v>525</v>
      </c>
      <c r="D526" s="185">
        <v>3020</v>
      </c>
      <c r="E526" s="230">
        <v>10000</v>
      </c>
    </row>
    <row r="527" spans="1:5" s="83" customFormat="1" ht="12.75">
      <c r="A527" s="176"/>
      <c r="B527" s="178"/>
      <c r="C527" s="174" t="s">
        <v>312</v>
      </c>
      <c r="D527" s="185">
        <v>4210</v>
      </c>
      <c r="E527" s="230">
        <v>3000</v>
      </c>
    </row>
    <row r="528" spans="1:5" s="83" customFormat="1" ht="12.75">
      <c r="A528" s="176"/>
      <c r="B528" s="178"/>
      <c r="C528" s="174" t="s">
        <v>44</v>
      </c>
      <c r="D528" s="185">
        <v>4300</v>
      </c>
      <c r="E528" s="230">
        <v>10000</v>
      </c>
    </row>
    <row r="529" spans="1:5" s="83" customFormat="1" ht="37.5" customHeight="1">
      <c r="A529" s="204"/>
      <c r="B529" s="203"/>
      <c r="C529" s="173" t="s">
        <v>562</v>
      </c>
      <c r="D529" s="185">
        <v>2620</v>
      </c>
      <c r="E529" s="230">
        <v>14000</v>
      </c>
    </row>
    <row r="530" spans="1:5" s="83" customFormat="1" ht="36.75" thickBot="1">
      <c r="A530" s="221"/>
      <c r="B530" s="178"/>
      <c r="C530" s="293" t="s">
        <v>45</v>
      </c>
      <c r="D530" s="200">
        <v>2990</v>
      </c>
      <c r="E530" s="277"/>
    </row>
    <row r="531" spans="1:5" s="87" customFormat="1" ht="24" customHeight="1" thickBot="1">
      <c r="A531" s="361">
        <v>926</v>
      </c>
      <c r="B531" s="182"/>
      <c r="C531" s="245" t="s">
        <v>303</v>
      </c>
      <c r="D531" s="322"/>
      <c r="E531" s="169">
        <f>IF(SUM(E532,E561)&gt;0,SUM(E532,E561),"")</f>
        <v>1840900</v>
      </c>
    </row>
    <row r="532" spans="1:5" s="82" customFormat="1" ht="18.75" customHeight="1">
      <c r="A532" s="234"/>
      <c r="B532" s="184">
        <v>92605</v>
      </c>
      <c r="C532" s="246" t="s">
        <v>46</v>
      </c>
      <c r="D532" s="379"/>
      <c r="E532" s="172">
        <f>IF(SUM(E533,E560:E560)&gt;0,SUM(E533,E560:E560),"")</f>
        <v>233000</v>
      </c>
    </row>
    <row r="533" spans="1:5" s="273" customFormat="1" ht="24.75" customHeight="1">
      <c r="A533" s="183"/>
      <c r="B533" s="178"/>
      <c r="C533" s="254" t="s">
        <v>47</v>
      </c>
      <c r="D533" s="375">
        <v>2630</v>
      </c>
      <c r="E533" s="285">
        <f>IF(SUM(E534:E559),SUM(E534:E559),"")</f>
        <v>233000</v>
      </c>
    </row>
    <row r="534" spans="1:5" s="83" customFormat="1" ht="14.25" customHeight="1">
      <c r="A534" s="176"/>
      <c r="B534" s="178"/>
      <c r="C534" s="276" t="s">
        <v>48</v>
      </c>
      <c r="D534" s="200"/>
      <c r="E534" s="230">
        <v>30000</v>
      </c>
    </row>
    <row r="535" spans="1:5" s="83" customFormat="1" ht="14.25" customHeight="1">
      <c r="A535" s="176"/>
      <c r="B535" s="178"/>
      <c r="C535" s="274" t="s">
        <v>49</v>
      </c>
      <c r="D535" s="200"/>
      <c r="E535" s="230">
        <v>31500</v>
      </c>
    </row>
    <row r="536" spans="1:5" s="83" customFormat="1" ht="14.25" customHeight="1">
      <c r="A536" s="176"/>
      <c r="B536" s="178"/>
      <c r="C536" s="274" t="s">
        <v>50</v>
      </c>
      <c r="D536" s="200"/>
      <c r="E536" s="230">
        <v>11500</v>
      </c>
    </row>
    <row r="537" spans="1:5" s="83" customFormat="1" ht="14.25" customHeight="1">
      <c r="A537" s="176"/>
      <c r="B537" s="178"/>
      <c r="C537" s="274" t="s">
        <v>51</v>
      </c>
      <c r="D537" s="200"/>
      <c r="E537" s="230">
        <v>6000</v>
      </c>
    </row>
    <row r="538" spans="1:5" s="83" customFormat="1" ht="14.25" customHeight="1">
      <c r="A538" s="176"/>
      <c r="B538" s="178"/>
      <c r="C538" s="274" t="s">
        <v>52</v>
      </c>
      <c r="D538" s="200"/>
      <c r="E538" s="230">
        <v>8000</v>
      </c>
    </row>
    <row r="539" spans="1:5" s="83" customFormat="1" ht="14.25" customHeight="1">
      <c r="A539" s="176"/>
      <c r="B539" s="178"/>
      <c r="C539" s="274" t="s">
        <v>53</v>
      </c>
      <c r="D539" s="200"/>
      <c r="E539" s="230">
        <v>14500</v>
      </c>
    </row>
    <row r="540" spans="1:5" s="83" customFormat="1" ht="14.25" customHeight="1">
      <c r="A540" s="176"/>
      <c r="B540" s="178"/>
      <c r="C540" s="274" t="s">
        <v>54</v>
      </c>
      <c r="D540" s="200"/>
      <c r="E540" s="230">
        <v>14500</v>
      </c>
    </row>
    <row r="541" spans="1:5" s="83" customFormat="1" ht="14.25" customHeight="1">
      <c r="A541" s="176"/>
      <c r="B541" s="178"/>
      <c r="C541" s="274" t="s">
        <v>55</v>
      </c>
      <c r="D541" s="200"/>
      <c r="E541" s="230">
        <v>15500</v>
      </c>
    </row>
    <row r="542" spans="1:5" s="83" customFormat="1" ht="14.25" customHeight="1">
      <c r="A542" s="176"/>
      <c r="B542" s="178"/>
      <c r="C542" s="274" t="s">
        <v>56</v>
      </c>
      <c r="D542" s="200"/>
      <c r="E542" s="230">
        <v>11000</v>
      </c>
    </row>
    <row r="543" spans="1:5" s="83" customFormat="1" ht="14.25" customHeight="1">
      <c r="A543" s="176"/>
      <c r="B543" s="178"/>
      <c r="C543" s="274" t="s">
        <v>57</v>
      </c>
      <c r="D543" s="200"/>
      <c r="E543" s="230">
        <v>9000</v>
      </c>
    </row>
    <row r="544" spans="1:5" s="83" customFormat="1" ht="14.25" customHeight="1">
      <c r="A544" s="176"/>
      <c r="B544" s="178"/>
      <c r="C544" s="274" t="s">
        <v>58</v>
      </c>
      <c r="D544" s="200"/>
      <c r="E544" s="230">
        <v>6000</v>
      </c>
    </row>
    <row r="545" spans="1:5" s="83" customFormat="1" ht="14.25" customHeight="1">
      <c r="A545" s="176"/>
      <c r="B545" s="178"/>
      <c r="C545" s="274" t="s">
        <v>59</v>
      </c>
      <c r="D545" s="200"/>
      <c r="E545" s="230">
        <v>13500</v>
      </c>
    </row>
    <row r="546" spans="1:5" s="83" customFormat="1" ht="14.25" customHeight="1">
      <c r="A546" s="176"/>
      <c r="B546" s="178"/>
      <c r="C546" s="274" t="s">
        <v>60</v>
      </c>
      <c r="D546" s="200"/>
      <c r="E546" s="230">
        <v>6500</v>
      </c>
    </row>
    <row r="547" spans="1:5" s="83" customFormat="1" ht="14.25" customHeight="1">
      <c r="A547" s="176"/>
      <c r="B547" s="178"/>
      <c r="C547" s="274" t="s">
        <v>61</v>
      </c>
      <c r="D547" s="200"/>
      <c r="E547" s="230">
        <v>4000</v>
      </c>
    </row>
    <row r="548" spans="1:5" s="83" customFormat="1" ht="14.25" customHeight="1">
      <c r="A548" s="176"/>
      <c r="B548" s="178"/>
      <c r="C548" s="274" t="s">
        <v>62</v>
      </c>
      <c r="D548" s="200"/>
      <c r="E548" s="230">
        <v>7500</v>
      </c>
    </row>
    <row r="549" spans="1:5" s="83" customFormat="1" ht="14.25" customHeight="1">
      <c r="A549" s="176"/>
      <c r="B549" s="178"/>
      <c r="C549" s="274" t="s">
        <v>63</v>
      </c>
      <c r="D549" s="200"/>
      <c r="E549" s="230">
        <v>12000</v>
      </c>
    </row>
    <row r="550" spans="1:5" s="83" customFormat="1" ht="14.25" customHeight="1">
      <c r="A550" s="176"/>
      <c r="B550" s="178"/>
      <c r="C550" s="274" t="s">
        <v>64</v>
      </c>
      <c r="D550" s="200"/>
      <c r="E550" s="230">
        <v>10000</v>
      </c>
    </row>
    <row r="551" spans="1:5" s="83" customFormat="1" ht="14.25" customHeight="1">
      <c r="A551" s="176"/>
      <c r="B551" s="178"/>
      <c r="C551" s="274" t="s">
        <v>65</v>
      </c>
      <c r="D551" s="200"/>
      <c r="E551" s="230">
        <v>3000</v>
      </c>
    </row>
    <row r="552" spans="1:5" s="83" customFormat="1" ht="14.25" customHeight="1">
      <c r="A552" s="176"/>
      <c r="B552" s="178"/>
      <c r="C552" s="274" t="s">
        <v>66</v>
      </c>
      <c r="D552" s="200"/>
      <c r="E552" s="230">
        <v>6000</v>
      </c>
    </row>
    <row r="553" spans="1:5" s="83" customFormat="1" ht="14.25" customHeight="1">
      <c r="A553" s="176"/>
      <c r="B553" s="178"/>
      <c r="C553" s="274" t="s">
        <v>67</v>
      </c>
      <c r="D553" s="200"/>
      <c r="E553" s="230">
        <v>3000</v>
      </c>
    </row>
    <row r="554" spans="1:5" s="83" customFormat="1" ht="14.25" customHeight="1">
      <c r="A554" s="176"/>
      <c r="B554" s="178"/>
      <c r="C554" s="274" t="s">
        <v>68</v>
      </c>
      <c r="D554" s="200"/>
      <c r="E554" s="230">
        <v>6000</v>
      </c>
    </row>
    <row r="555" spans="1:5" s="83" customFormat="1" ht="14.25" customHeight="1">
      <c r="A555" s="176"/>
      <c r="B555" s="178"/>
      <c r="C555" s="274" t="s">
        <v>69</v>
      </c>
      <c r="D555" s="200"/>
      <c r="E555" s="230"/>
    </row>
    <row r="556" spans="1:5" s="83" customFormat="1" ht="14.25" customHeight="1">
      <c r="A556" s="176"/>
      <c r="B556" s="178"/>
      <c r="C556" s="274" t="s">
        <v>70</v>
      </c>
      <c r="D556" s="200"/>
      <c r="E556" s="230">
        <v>4000</v>
      </c>
    </row>
    <row r="557" spans="1:5" s="83" customFormat="1" ht="14.25" customHeight="1">
      <c r="A557" s="176"/>
      <c r="B557" s="178"/>
      <c r="C557" s="274" t="s">
        <v>71</v>
      </c>
      <c r="D557" s="200"/>
      <c r="E557" s="230"/>
    </row>
    <row r="558" spans="1:5" s="83" customFormat="1" ht="14.25" customHeight="1">
      <c r="A558" s="176"/>
      <c r="B558" s="178"/>
      <c r="C558" s="321" t="s">
        <v>72</v>
      </c>
      <c r="D558" s="200"/>
      <c r="E558" s="230"/>
    </row>
    <row r="559" spans="1:7" s="83" customFormat="1" ht="14.25" customHeight="1">
      <c r="A559" s="176"/>
      <c r="B559" s="178"/>
      <c r="C559" s="302" t="s">
        <v>73</v>
      </c>
      <c r="D559" s="192"/>
      <c r="E559" s="230"/>
      <c r="F559" s="323"/>
      <c r="G559" s="323"/>
    </row>
    <row r="560" spans="1:5" s="83" customFormat="1" ht="14.25" customHeight="1">
      <c r="A560" s="176"/>
      <c r="B560" s="203"/>
      <c r="C560" s="304"/>
      <c r="D560" s="192"/>
      <c r="E560" s="230"/>
    </row>
    <row r="561" spans="1:5" s="82" customFormat="1" ht="27" customHeight="1">
      <c r="A561" s="176"/>
      <c r="B561" s="184">
        <v>92695</v>
      </c>
      <c r="C561" s="246" t="s">
        <v>94</v>
      </c>
      <c r="D561" s="171"/>
      <c r="E561" s="172">
        <f>IF(SUM(E562,E566,E571:E574)&gt;0,SUM(E562,E566,E571:E574),"")</f>
        <v>1607900</v>
      </c>
    </row>
    <row r="562" spans="1:5" s="324" customFormat="1" ht="36">
      <c r="A562" s="183"/>
      <c r="B562" s="240"/>
      <c r="C562" s="254" t="s">
        <v>74</v>
      </c>
      <c r="D562" s="255">
        <v>2830</v>
      </c>
      <c r="E562" s="380">
        <f>IF(SUM(E563:E565)&gt;0,SUM(E563:E565),"")</f>
        <v>156500</v>
      </c>
    </row>
    <row r="563" spans="1:5" s="83" customFormat="1" ht="15" customHeight="1">
      <c r="A563" s="249"/>
      <c r="B563" s="178"/>
      <c r="C563" s="276" t="s">
        <v>75</v>
      </c>
      <c r="D563" s="200"/>
      <c r="E563" s="230">
        <v>120000</v>
      </c>
    </row>
    <row r="564" spans="1:5" s="83" customFormat="1" ht="13.5" customHeight="1">
      <c r="A564" s="176"/>
      <c r="B564" s="178"/>
      <c r="C564" s="274" t="s">
        <v>76</v>
      </c>
      <c r="D564" s="200"/>
      <c r="E564" s="230">
        <v>36500</v>
      </c>
    </row>
    <row r="565" spans="1:5" s="83" customFormat="1" ht="13.5" customHeight="1">
      <c r="A565" s="176"/>
      <c r="B565" s="178"/>
      <c r="C565" s="383"/>
      <c r="D565" s="192"/>
      <c r="E565" s="230"/>
    </row>
    <row r="566" spans="1:5" s="83" customFormat="1" ht="13.5" customHeight="1">
      <c r="A566" s="176"/>
      <c r="B566" s="178"/>
      <c r="C566" s="382" t="s">
        <v>345</v>
      </c>
      <c r="D566" s="381">
        <v>6050</v>
      </c>
      <c r="E566" s="380">
        <f>IF(SUM(E567:E570)&gt;0,SUM(E567:E570),"")</f>
        <v>1444400</v>
      </c>
    </row>
    <row r="567" spans="1:5" s="83" customFormat="1" ht="17.25" customHeight="1">
      <c r="A567" s="176"/>
      <c r="B567" s="178"/>
      <c r="C567" s="207" t="s">
        <v>77</v>
      </c>
      <c r="D567" s="200"/>
      <c r="E567" s="239">
        <v>500000</v>
      </c>
    </row>
    <row r="568" spans="1:5" s="83" customFormat="1" ht="24" customHeight="1">
      <c r="A568" s="176"/>
      <c r="B568" s="178"/>
      <c r="C568" s="199" t="s">
        <v>78</v>
      </c>
      <c r="D568" s="200"/>
      <c r="E568" s="230">
        <v>944400</v>
      </c>
    </row>
    <row r="569" spans="1:5" s="83" customFormat="1" ht="13.5" customHeight="1">
      <c r="A569" s="176"/>
      <c r="B569" s="178"/>
      <c r="C569" s="274"/>
      <c r="D569" s="200"/>
      <c r="E569" s="230"/>
    </row>
    <row r="570" spans="1:5" s="83" customFormat="1" ht="13.5" customHeight="1">
      <c r="A570" s="176"/>
      <c r="B570" s="178"/>
      <c r="C570" s="274"/>
      <c r="D570" s="192"/>
      <c r="E570" s="230"/>
    </row>
    <row r="571" spans="1:5" s="83" customFormat="1" ht="37.5" customHeight="1">
      <c r="A571" s="176"/>
      <c r="B571" s="178"/>
      <c r="C571" s="173" t="s">
        <v>28</v>
      </c>
      <c r="D571" s="192">
        <v>6230</v>
      </c>
      <c r="E571" s="239"/>
    </row>
    <row r="572" spans="1:5" s="83" customFormat="1" ht="13.5" customHeight="1">
      <c r="A572" s="176"/>
      <c r="B572" s="178"/>
      <c r="C572" s="279" t="s">
        <v>308</v>
      </c>
      <c r="D572" s="192">
        <v>3020</v>
      </c>
      <c r="E572" s="230">
        <v>2000</v>
      </c>
    </row>
    <row r="573" spans="1:5" s="83" customFormat="1" ht="13.5" customHeight="1">
      <c r="A573" s="176"/>
      <c r="B573" s="178"/>
      <c r="C573" s="174" t="s">
        <v>312</v>
      </c>
      <c r="D573" s="185">
        <v>4210</v>
      </c>
      <c r="E573" s="230">
        <v>5000</v>
      </c>
    </row>
    <row r="574" spans="1:5" s="83" customFormat="1" ht="13.5" customHeight="1" thickBot="1">
      <c r="A574" s="176"/>
      <c r="B574" s="178"/>
      <c r="C574" s="279" t="s">
        <v>410</v>
      </c>
      <c r="D574" s="189">
        <v>4530</v>
      </c>
      <c r="E574" s="237">
        <v>0</v>
      </c>
    </row>
    <row r="575" spans="1:5" s="151" customFormat="1" ht="32.25" customHeight="1" thickBot="1">
      <c r="A575" s="325"/>
      <c r="B575" s="326"/>
      <c r="C575" s="327" t="s">
        <v>79</v>
      </c>
      <c r="D575" s="328"/>
      <c r="E575" s="329">
        <f>IF(SUM(E8,E11,E15,E88,E96,E117,E142,E214,E226,E251,E257,E365,E381,E396,E410,E439,E490,E531)&gt;0,SUM(E8,E11,E15,E88,E96,E117,E142,E214,E226,E251,E257,E365,E381,E396,E410,E439,E490,E531),"")</f>
        <v>113707123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</dc:creator>
  <cp:keywords/>
  <dc:description/>
  <cp:lastModifiedBy>EB</cp:lastModifiedBy>
  <cp:lastPrinted>2004-03-30T11:54:51Z</cp:lastPrinted>
  <dcterms:created xsi:type="dcterms:W3CDTF">2004-02-02T12:08:46Z</dcterms:created>
  <dcterms:modified xsi:type="dcterms:W3CDTF">2004-03-30T11:59:41Z</dcterms:modified>
  <cp:category/>
  <cp:version/>
  <cp:contentType/>
  <cp:contentStatus/>
</cp:coreProperties>
</file>