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<sst xmlns="http://schemas.openxmlformats.org/spreadsheetml/2006/main" count="97" uniqueCount="91">
  <si>
    <t>Lp.</t>
  </si>
  <si>
    <t>Nazwa zadania inwestycyjnego i jego lokalizacja</t>
  </si>
  <si>
    <t>Orientacyjna wartość koszt zadania</t>
  </si>
  <si>
    <t>Środki własne budżetowe</t>
  </si>
  <si>
    <t>Środki jednostek komunalnych</t>
  </si>
  <si>
    <t>Dotacje z budżetu państwa</t>
  </si>
  <si>
    <t>Kredyty, pożyczki</t>
  </si>
  <si>
    <t>Inne</t>
  </si>
  <si>
    <t>Dział 600</t>
  </si>
  <si>
    <t>Rozdział 60004</t>
  </si>
  <si>
    <t>Rozdział 60016</t>
  </si>
  <si>
    <t>Dział 750</t>
  </si>
  <si>
    <t>Rozdział 75023</t>
  </si>
  <si>
    <t>Dział 801</t>
  </si>
  <si>
    <t>Rozdział 80110</t>
  </si>
  <si>
    <t>Dział 900</t>
  </si>
  <si>
    <t>Rozdział 90001</t>
  </si>
  <si>
    <t>Rozdział 90015</t>
  </si>
  <si>
    <t>Dział 926</t>
  </si>
  <si>
    <t>Rozdział 92695</t>
  </si>
  <si>
    <t>OGÓŁEM INWESTYCJE</t>
  </si>
  <si>
    <t>Zakup wiat przystankowych</t>
  </si>
  <si>
    <t xml:space="preserve">Modernizacja i remont starej części Ratusza </t>
  </si>
  <si>
    <t>Budowa punktów oświetleniowych</t>
  </si>
  <si>
    <t>Rozdział 60015</t>
  </si>
  <si>
    <t>Wydatki poniesione do końca 2004r. /założenia/</t>
  </si>
  <si>
    <t>Plan na 2005r.</t>
  </si>
  <si>
    <t>2004      2005</t>
  </si>
  <si>
    <t>2004      2006</t>
  </si>
  <si>
    <t>2005      2008</t>
  </si>
  <si>
    <t>2003   2008</t>
  </si>
  <si>
    <t>2003       2008</t>
  </si>
  <si>
    <t>2003    2008</t>
  </si>
  <si>
    <t>2004     2006</t>
  </si>
  <si>
    <t>2003    2006</t>
  </si>
  <si>
    <t>2004    2007</t>
  </si>
  <si>
    <t>Projekt  Planu rzeczowo - finansowego zadań inwestycyjnych na 2005 rok</t>
  </si>
  <si>
    <t>Dział 700</t>
  </si>
  <si>
    <t>Rozdział 70095</t>
  </si>
  <si>
    <t>Modernizacja ul.Sienkiewicza</t>
  </si>
  <si>
    <t>Modernizacja ul.Ks.Janusza</t>
  </si>
  <si>
    <t>Budowa ul.Starej (od ul.Sikorskiego do Nowej)</t>
  </si>
  <si>
    <t>Modernizacja ul.Mickiewicza</t>
  </si>
  <si>
    <t>Budowa chodnika i wjazdów po stronie cmentarza przy ul.Przykoszarowej</t>
  </si>
  <si>
    <t>Przygotowanie inwestycji, w tym współfinansowanych przez UE</t>
  </si>
  <si>
    <t>Dotacje bezzwrot-ne z UE</t>
  </si>
  <si>
    <t>udział 30%-owy ŁSM</t>
  </si>
  <si>
    <t>Rok rozpocz. zakończ.</t>
  </si>
  <si>
    <t>udział Miasta w przebudowie jezdni ul.Sz.Zambrowska</t>
  </si>
  <si>
    <t>Uwaga :</t>
  </si>
  <si>
    <t>2005      2006</t>
  </si>
  <si>
    <t>Inwestycje zgłaszane do Funduszy Strukturalnych /wykupy, dokumentacja/</t>
  </si>
  <si>
    <t xml:space="preserve">Budowa budynku komunalnego </t>
  </si>
  <si>
    <t>2005      2007</t>
  </si>
  <si>
    <r>
      <t xml:space="preserve">Rozbudowa i modernizacja miejskiego systemu transportowego Łomży i okolic-  Fundusze Strukturalne UE </t>
    </r>
    <r>
      <rPr>
        <b/>
        <sz val="9"/>
        <rFont val="Arial CE"/>
        <family val="2"/>
      </rPr>
      <t>*</t>
    </r>
  </si>
  <si>
    <r>
      <t>Modernizacja układu komunikacyjnego m. Łomża w ciągu dr. wojewódzkiej Nr 677 – Al.Legionów –     I etap - Fundusze Strukturalne UE</t>
    </r>
    <r>
      <rPr>
        <b/>
        <sz val="9"/>
        <rFont val="Arial CE"/>
        <family val="2"/>
      </rPr>
      <t>*</t>
    </r>
  </si>
  <si>
    <r>
      <t>Modernizacja układu komunikacyjnego miasta Łomży w ciagu drogi powiatowej – ul. Poznańska – II etap - Fundusze Strukturalne UE</t>
    </r>
    <r>
      <rPr>
        <b/>
        <sz val="9"/>
        <rFont val="Arial CE"/>
        <family val="2"/>
      </rPr>
      <t>*</t>
    </r>
  </si>
  <si>
    <r>
      <t>Nadnarwiański ciąg komunikacyjny – ulica Nadnarwiańska i Grobla Jednaczewska -Fundusze Strukturalne UE</t>
    </r>
    <r>
      <rPr>
        <b/>
        <sz val="9"/>
        <rFont val="Arial CE"/>
        <family val="2"/>
      </rPr>
      <t>*</t>
    </r>
  </si>
  <si>
    <r>
      <t>Renowacja zabudowy centrum miasta Łomży-I etap - Fundusze Strukturalne UE</t>
    </r>
    <r>
      <rPr>
        <b/>
        <sz val="9"/>
        <rFont val="Arial CE"/>
        <family val="2"/>
      </rPr>
      <t>*</t>
    </r>
  </si>
  <si>
    <r>
      <t>Modernizacja zespołu budynków Publicznego Gimnazjum nr 1 w Łomży – I etap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>Fundusze Strukturalne UE</t>
    </r>
    <r>
      <rPr>
        <b/>
        <sz val="9"/>
        <rFont val="Arial CE"/>
        <family val="2"/>
      </rPr>
      <t>*</t>
    </r>
  </si>
  <si>
    <t>System wod.-kan. Łomży i przyległych gmin- PHARE 2001</t>
  </si>
  <si>
    <t>Rozwój sektora MŚP – Modernizacja i rozbudowa ujęć wody- PHARE 2003</t>
  </si>
  <si>
    <t xml:space="preserve">Budowa  ul. Ogrodnika </t>
  </si>
  <si>
    <t>2004  2005</t>
  </si>
  <si>
    <t>Budowa ul.Fabrycznej(od ul.  Żabiej do  Sikorskiego  )</t>
  </si>
  <si>
    <r>
      <t>Modernizacja odwodnienia układu komunikacyjnego Miasta Łomży</t>
    </r>
    <r>
      <rPr>
        <b/>
        <sz val="9"/>
        <rFont val="Arial CE"/>
        <family val="2"/>
      </rPr>
      <t xml:space="preserve"> - </t>
    </r>
    <r>
      <rPr>
        <sz val="8"/>
        <rFont val="Arial CE"/>
        <family val="2"/>
      </rPr>
      <t>Fundusze Strukturalne</t>
    </r>
    <r>
      <rPr>
        <b/>
        <sz val="8"/>
        <rFont val="Arial CE"/>
        <family val="2"/>
      </rPr>
      <t>*</t>
    </r>
    <r>
      <rPr>
        <sz val="8"/>
        <rFont val="Arial CE"/>
        <family val="2"/>
      </rPr>
      <t xml:space="preserve">(separatory) </t>
    </r>
  </si>
  <si>
    <r>
      <t xml:space="preserve">Budowa lokalnej infrastruktury drogowej w Łomży na osiedlu Kraska i innych–etap I- </t>
    </r>
    <r>
      <rPr>
        <sz val="8"/>
        <rFont val="Arial CE"/>
        <family val="2"/>
      </rPr>
      <t xml:space="preserve">Fundusze Strukturalne UE </t>
    </r>
    <r>
      <rPr>
        <b/>
        <sz val="8"/>
        <rFont val="Arial CE"/>
        <family val="2"/>
      </rPr>
      <t>*</t>
    </r>
  </si>
  <si>
    <r>
      <t xml:space="preserve">Rozbudowa systemu wodno-kanalizacyjnego Łomżyi przyległych gmin - II etap- </t>
    </r>
    <r>
      <rPr>
        <sz val="8"/>
        <rFont val="Arial CE"/>
        <family val="2"/>
      </rPr>
      <t xml:space="preserve">Fundusze Strukturalne UE </t>
    </r>
    <r>
      <rPr>
        <b/>
        <sz val="8"/>
        <rFont val="Arial CE"/>
        <family val="2"/>
      </rPr>
      <t>*</t>
    </r>
  </si>
  <si>
    <t>2005-2006</t>
  </si>
  <si>
    <t>2005  - 2006</t>
  </si>
  <si>
    <t>Wdrożenie  stysemu usług dla ludności</t>
  </si>
  <si>
    <t>Modernizacja stadionu miejskiego -  etap I .</t>
  </si>
  <si>
    <t>kwoty  środków  Unii  Europejskiej  wynikające   z realizowanych</t>
  </si>
  <si>
    <t>programów strukuralnych   zostaną  zabezpieczone   kredytem   inwestycyjnym</t>
  </si>
  <si>
    <t>refundacji</t>
  </si>
  <si>
    <t xml:space="preserve">do  czasu    </t>
  </si>
  <si>
    <t>Rozdz. 70004</t>
  </si>
  <si>
    <t>Dział  921</t>
  </si>
  <si>
    <t>Rozdział  92108</t>
  </si>
  <si>
    <t>Rozdział  92109</t>
  </si>
  <si>
    <t>Rozdział  92120</t>
  </si>
  <si>
    <t>Dofinansowanie ochrony  i  konserwacji zabytków</t>
  </si>
  <si>
    <t xml:space="preserve"> Dofinansowanie zakupu  zestawu perkusyjnego</t>
  </si>
  <si>
    <t>Dofinansowanie  zakupu nagłośnienia</t>
  </si>
  <si>
    <t xml:space="preserve">Zakupy inwestycyjne na  potrzeby MPGK i M </t>
  </si>
  <si>
    <t>Załącznik Nr 10</t>
  </si>
  <si>
    <t>UWAGI  /w tym źródła finanso-wania/</t>
  </si>
  <si>
    <t>w tym :</t>
  </si>
  <si>
    <t>do Zarządzenia    nr 216/04</t>
  </si>
  <si>
    <t>Prezydenta Miasta Łomża</t>
  </si>
  <si>
    <t>z dnia  12.11.2004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</si>
</sst>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9" xfId="0" applyBorder="1" applyAlignment="1">
      <alignment/>
    </xf>
    <xf numFmtId="0" fontId="1" fillId="0" borderId="4" xfId="0" applyFont="1" applyBorder="1" applyAlignment="1">
      <alignment wrapText="1"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1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1" fillId="0" borderId="1" xfId="18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9.125" style="0" customWidth="1"/>
    <col min="3" max="3" width="10.00390625" style="0" customWidth="1"/>
    <col min="4" max="4" width="13.25390625" style="0" customWidth="1"/>
    <col min="5" max="5" width="12.125" style="0" customWidth="1"/>
    <col min="6" max="6" width="10.625" style="0" customWidth="1"/>
    <col min="7" max="7" width="11.25390625" style="0" customWidth="1"/>
    <col min="8" max="8" width="10.75390625" style="0" customWidth="1"/>
    <col min="9" max="9" width="9.00390625" style="0" customWidth="1"/>
    <col min="10" max="10" width="11.00390625" style="0" customWidth="1"/>
    <col min="11" max="11" width="10.25390625" style="0" customWidth="1"/>
    <col min="12" max="12" width="9.75390625" style="0" customWidth="1"/>
    <col min="14" max="14" width="13.75390625" style="0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5" t="s">
        <v>85</v>
      </c>
      <c r="K1" s="13"/>
      <c r="M1" s="13"/>
    </row>
    <row r="2" spans="1:13" ht="15.75">
      <c r="A2" s="49" t="s">
        <v>36</v>
      </c>
      <c r="B2" s="49"/>
      <c r="C2" s="49"/>
      <c r="D2" s="49"/>
      <c r="E2" s="49"/>
      <c r="F2" s="49"/>
      <c r="G2" s="49"/>
      <c r="H2" s="49"/>
      <c r="I2" s="4"/>
      <c r="J2" s="13" t="s">
        <v>88</v>
      </c>
      <c r="K2" s="13"/>
      <c r="L2" s="13"/>
      <c r="M2" s="13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"/>
      <c r="J3" s="54" t="s">
        <v>89</v>
      </c>
      <c r="K3" s="30"/>
      <c r="L3" s="30"/>
      <c r="M3" s="13"/>
    </row>
    <row r="4" spans="1:13" ht="12.75">
      <c r="A4" s="13"/>
      <c r="B4" s="13"/>
      <c r="C4" s="13"/>
      <c r="D4" s="13"/>
      <c r="E4" s="13"/>
      <c r="F4" s="13"/>
      <c r="G4" s="13"/>
      <c r="H4" s="13"/>
      <c r="I4" s="13"/>
      <c r="J4" s="30" t="s">
        <v>90</v>
      </c>
      <c r="K4" s="6"/>
      <c r="L4" s="13"/>
      <c r="M4" s="13"/>
    </row>
    <row r="5" spans="1:13" ht="12.75">
      <c r="A5" s="13"/>
      <c r="B5" s="13"/>
      <c r="C5" s="13"/>
      <c r="D5" s="13"/>
      <c r="E5" s="13"/>
      <c r="F5" s="13"/>
      <c r="G5" s="13"/>
      <c r="H5" s="13"/>
      <c r="I5" s="13"/>
      <c r="J5" s="30"/>
      <c r="K5" s="6"/>
      <c r="L5" s="13"/>
      <c r="M5" s="13"/>
    </row>
    <row r="6" spans="1:13" ht="12.75">
      <c r="A6" s="48" t="s">
        <v>0</v>
      </c>
      <c r="B6" s="50" t="s">
        <v>1</v>
      </c>
      <c r="C6" s="50" t="s">
        <v>47</v>
      </c>
      <c r="D6" s="50" t="s">
        <v>2</v>
      </c>
      <c r="E6" s="50" t="s">
        <v>25</v>
      </c>
      <c r="F6" s="51" t="s">
        <v>26</v>
      </c>
      <c r="G6" s="51" t="s">
        <v>87</v>
      </c>
      <c r="H6" s="51"/>
      <c r="I6" s="51"/>
      <c r="J6" s="51"/>
      <c r="K6" s="51"/>
      <c r="L6" s="51"/>
      <c r="M6" s="51"/>
    </row>
    <row r="7" spans="1:14" ht="63.75">
      <c r="A7" s="48"/>
      <c r="B7" s="51"/>
      <c r="C7" s="51"/>
      <c r="D7" s="51"/>
      <c r="E7" s="51"/>
      <c r="F7" s="51"/>
      <c r="G7" s="3" t="s">
        <v>3</v>
      </c>
      <c r="H7" s="3" t="s">
        <v>4</v>
      </c>
      <c r="I7" s="3" t="s">
        <v>5</v>
      </c>
      <c r="J7" s="3" t="s">
        <v>45</v>
      </c>
      <c r="K7" s="3" t="s">
        <v>6</v>
      </c>
      <c r="L7" s="3" t="s">
        <v>7</v>
      </c>
      <c r="M7" s="3" t="s">
        <v>86</v>
      </c>
      <c r="N7" s="52"/>
    </row>
    <row r="8" spans="1:14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42"/>
    </row>
    <row r="9" spans="1:17" ht="12.75">
      <c r="A9" s="15"/>
      <c r="B9" s="26" t="s">
        <v>8</v>
      </c>
      <c r="C9" s="17"/>
      <c r="D9" s="7">
        <f aca="true" t="shared" si="0" ref="D9:L9">D10+D13+D18</f>
        <v>35102965</v>
      </c>
      <c r="E9" s="7">
        <f t="shared" si="0"/>
        <v>2448028</v>
      </c>
      <c r="F9" s="7">
        <f>SUM(G9+H9+I9+J9+K9+L9)</f>
        <v>17449104</v>
      </c>
      <c r="G9" s="7">
        <f t="shared" si="0"/>
        <v>3093544</v>
      </c>
      <c r="H9" s="7">
        <f t="shared" si="0"/>
        <v>0</v>
      </c>
      <c r="I9" s="7">
        <f t="shared" si="0"/>
        <v>0</v>
      </c>
      <c r="J9" s="7">
        <f t="shared" si="0"/>
        <v>10408017</v>
      </c>
      <c r="K9" s="7">
        <f t="shared" si="0"/>
        <v>3827543</v>
      </c>
      <c r="L9" s="7">
        <f t="shared" si="0"/>
        <v>120000</v>
      </c>
      <c r="M9" s="11"/>
      <c r="N9" s="43"/>
      <c r="O9" s="13"/>
      <c r="P9" s="13"/>
      <c r="Q9" s="13"/>
    </row>
    <row r="10" spans="1:14" ht="12.75">
      <c r="A10" s="15"/>
      <c r="B10" s="26" t="s">
        <v>9</v>
      </c>
      <c r="C10" s="17"/>
      <c r="D10" s="7">
        <f aca="true" t="shared" si="1" ref="D10:L10">D11+D12</f>
        <v>5620000</v>
      </c>
      <c r="E10" s="7">
        <f t="shared" si="1"/>
        <v>50000</v>
      </c>
      <c r="F10" s="7">
        <f t="shared" si="1"/>
        <v>1830000</v>
      </c>
      <c r="G10" s="7">
        <f t="shared" si="1"/>
        <v>130000</v>
      </c>
      <c r="H10" s="7">
        <f t="shared" si="1"/>
        <v>0</v>
      </c>
      <c r="I10" s="7">
        <f t="shared" si="1"/>
        <v>0</v>
      </c>
      <c r="J10" s="7">
        <f t="shared" si="1"/>
        <v>1350000</v>
      </c>
      <c r="K10" s="7">
        <f t="shared" si="1"/>
        <v>350000</v>
      </c>
      <c r="L10" s="7">
        <f t="shared" si="1"/>
        <v>0</v>
      </c>
      <c r="M10" s="11"/>
      <c r="N10" s="43"/>
    </row>
    <row r="11" spans="1:14" s="8" customFormat="1" ht="25.5">
      <c r="A11" s="15">
        <v>1</v>
      </c>
      <c r="B11" s="22" t="s">
        <v>21</v>
      </c>
      <c r="C11" s="23" t="s">
        <v>31</v>
      </c>
      <c r="D11" s="12">
        <v>220000</v>
      </c>
      <c r="E11" s="12">
        <v>50000</v>
      </c>
      <c r="F11" s="12">
        <f>SUM(G11:L11)</f>
        <v>30000</v>
      </c>
      <c r="G11" s="12">
        <v>30000</v>
      </c>
      <c r="H11" s="12"/>
      <c r="I11" s="12"/>
      <c r="J11" s="12"/>
      <c r="K11" s="12"/>
      <c r="L11" s="12"/>
      <c r="M11" s="11"/>
      <c r="N11" s="43"/>
    </row>
    <row r="12" spans="1:14" s="8" customFormat="1" ht="84" customHeight="1">
      <c r="A12" s="15">
        <v>2</v>
      </c>
      <c r="B12" s="16" t="s">
        <v>54</v>
      </c>
      <c r="C12" s="17" t="s">
        <v>29</v>
      </c>
      <c r="D12" s="12">
        <v>5400000</v>
      </c>
      <c r="E12" s="12"/>
      <c r="F12" s="12">
        <f>SUM(G12:L12)</f>
        <v>1800000</v>
      </c>
      <c r="G12" s="12">
        <v>100000</v>
      </c>
      <c r="H12" s="12"/>
      <c r="I12" s="12"/>
      <c r="J12" s="12">
        <v>1350000</v>
      </c>
      <c r="K12" s="13">
        <v>350000</v>
      </c>
      <c r="L12" s="12"/>
      <c r="M12" s="11"/>
      <c r="N12" s="43"/>
    </row>
    <row r="13" spans="1:14" ht="12.75">
      <c r="A13" s="15"/>
      <c r="B13" s="27" t="s">
        <v>24</v>
      </c>
      <c r="C13" s="17"/>
      <c r="D13" s="7">
        <f aca="true" t="shared" si="2" ref="D13:L13">SUM(D14:D17)</f>
        <v>15622886</v>
      </c>
      <c r="E13" s="7">
        <f t="shared" si="2"/>
        <v>447400</v>
      </c>
      <c r="F13" s="7">
        <f>SUM(F14:F17)</f>
        <v>8071913</v>
      </c>
      <c r="G13" s="7">
        <f t="shared" si="2"/>
        <v>825001</v>
      </c>
      <c r="H13" s="7">
        <f t="shared" si="2"/>
        <v>0</v>
      </c>
      <c r="I13" s="7">
        <f t="shared" si="2"/>
        <v>0</v>
      </c>
      <c r="J13" s="7">
        <f t="shared" si="2"/>
        <v>4654369</v>
      </c>
      <c r="K13" s="7">
        <f t="shared" si="2"/>
        <v>2592543</v>
      </c>
      <c r="L13" s="7">
        <f t="shared" si="2"/>
        <v>0</v>
      </c>
      <c r="M13" s="11"/>
      <c r="N13" s="43"/>
    </row>
    <row r="14" spans="1:14" s="8" customFormat="1" ht="79.5" customHeight="1">
      <c r="A14" s="15">
        <v>1</v>
      </c>
      <c r="B14" s="22" t="s">
        <v>51</v>
      </c>
      <c r="C14" s="23" t="s">
        <v>28</v>
      </c>
      <c r="D14" s="12">
        <v>1002700</v>
      </c>
      <c r="E14" s="12">
        <v>435200</v>
      </c>
      <c r="F14" s="12">
        <f>SUM(G14:L14)</f>
        <v>500000</v>
      </c>
      <c r="G14" s="12">
        <v>500000</v>
      </c>
      <c r="H14" s="12"/>
      <c r="I14" s="12"/>
      <c r="J14" s="12"/>
      <c r="K14" s="12"/>
      <c r="L14" s="12"/>
      <c r="M14" s="11"/>
      <c r="N14" s="43"/>
    </row>
    <row r="15" spans="1:14" s="8" customFormat="1" ht="84">
      <c r="A15" s="15">
        <v>2</v>
      </c>
      <c r="B15" s="16" t="s">
        <v>55</v>
      </c>
      <c r="C15" s="17" t="s">
        <v>50</v>
      </c>
      <c r="D15" s="12">
        <v>4317538</v>
      </c>
      <c r="E15" s="12"/>
      <c r="F15" s="12">
        <f>SUM(G15:L15)</f>
        <v>3513056</v>
      </c>
      <c r="G15" s="53">
        <v>149900</v>
      </c>
      <c r="H15" s="12"/>
      <c r="I15" s="12"/>
      <c r="J15" s="12">
        <v>2163156</v>
      </c>
      <c r="K15" s="12">
        <v>1200000</v>
      </c>
      <c r="L15" s="12"/>
      <c r="M15" s="11"/>
      <c r="N15" s="43"/>
    </row>
    <row r="16" spans="1:14" s="8" customFormat="1" ht="87.75" customHeight="1">
      <c r="A16" s="15">
        <v>3</v>
      </c>
      <c r="B16" s="16" t="s">
        <v>56</v>
      </c>
      <c r="C16" s="17" t="s">
        <v>50</v>
      </c>
      <c r="D16" s="12">
        <v>6392800</v>
      </c>
      <c r="E16" s="12"/>
      <c r="F16" s="12">
        <f>SUM(G16:L16)</f>
        <v>1940658</v>
      </c>
      <c r="G16" s="12">
        <v>100000</v>
      </c>
      <c r="H16" s="12"/>
      <c r="I16" s="12"/>
      <c r="J16" s="12">
        <v>1191213</v>
      </c>
      <c r="K16" s="12">
        <v>649445</v>
      </c>
      <c r="L16" s="12"/>
      <c r="M16" s="11"/>
      <c r="N16" s="43"/>
    </row>
    <row r="17" spans="1:14" s="8" customFormat="1" ht="75.75" customHeight="1">
      <c r="A17" s="15">
        <v>4</v>
      </c>
      <c r="B17" s="16" t="s">
        <v>57</v>
      </c>
      <c r="C17" s="17" t="s">
        <v>50</v>
      </c>
      <c r="D17" s="12">
        <v>3909848</v>
      </c>
      <c r="E17" s="12">
        <v>12200</v>
      </c>
      <c r="F17" s="12">
        <v>2118199</v>
      </c>
      <c r="G17" s="31">
        <v>75101</v>
      </c>
      <c r="H17" s="12"/>
      <c r="I17" s="12"/>
      <c r="J17" s="12">
        <v>1300000</v>
      </c>
      <c r="K17" s="12">
        <v>743098</v>
      </c>
      <c r="L17" s="12"/>
      <c r="M17" s="11"/>
      <c r="N17" s="43"/>
    </row>
    <row r="18" spans="1:14" ht="12.75">
      <c r="A18" s="15"/>
      <c r="B18" s="26" t="s">
        <v>10</v>
      </c>
      <c r="C18" s="17"/>
      <c r="D18" s="7">
        <f aca="true" t="shared" si="3" ref="D18:L18">SUM(D19:D28)</f>
        <v>13860079</v>
      </c>
      <c r="E18" s="7">
        <f t="shared" si="3"/>
        <v>1950628</v>
      </c>
      <c r="F18" s="7">
        <f t="shared" si="3"/>
        <v>7547191</v>
      </c>
      <c r="G18" s="7">
        <f t="shared" si="3"/>
        <v>2138543</v>
      </c>
      <c r="H18" s="7">
        <f t="shared" si="3"/>
        <v>0</v>
      </c>
      <c r="I18" s="7">
        <f t="shared" si="3"/>
        <v>0</v>
      </c>
      <c r="J18" s="7">
        <f t="shared" si="3"/>
        <v>4403648</v>
      </c>
      <c r="K18" s="7">
        <f t="shared" si="3"/>
        <v>885000</v>
      </c>
      <c r="L18" s="7">
        <f t="shared" si="3"/>
        <v>120000</v>
      </c>
      <c r="M18" s="11"/>
      <c r="N18" s="43"/>
    </row>
    <row r="19" spans="1:14" s="8" customFormat="1" ht="54.75" customHeight="1">
      <c r="A19" s="15">
        <v>1</v>
      </c>
      <c r="B19" s="22" t="s">
        <v>44</v>
      </c>
      <c r="C19" s="17" t="s">
        <v>32</v>
      </c>
      <c r="D19" s="12">
        <v>1885000</v>
      </c>
      <c r="E19" s="12">
        <v>200000</v>
      </c>
      <c r="F19" s="12">
        <v>400000</v>
      </c>
      <c r="G19" s="12">
        <v>400000</v>
      </c>
      <c r="H19" s="12"/>
      <c r="I19" s="12"/>
      <c r="J19" s="12"/>
      <c r="K19" s="12"/>
      <c r="L19" s="12"/>
      <c r="M19" s="11"/>
      <c r="N19" s="43"/>
    </row>
    <row r="20" spans="1:14" s="8" customFormat="1" ht="51">
      <c r="A20" s="15">
        <v>2</v>
      </c>
      <c r="B20" s="22" t="s">
        <v>43</v>
      </c>
      <c r="C20" s="17">
        <v>2005</v>
      </c>
      <c r="D20" s="12">
        <v>80000</v>
      </c>
      <c r="E20" s="12"/>
      <c r="F20" s="12">
        <v>80000</v>
      </c>
      <c r="G20" s="12">
        <v>80000</v>
      </c>
      <c r="H20" s="12"/>
      <c r="I20" s="12"/>
      <c r="J20" s="12"/>
      <c r="K20" s="12"/>
      <c r="L20" s="12"/>
      <c r="M20" s="11"/>
      <c r="N20" s="43"/>
    </row>
    <row r="21" spans="1:14" s="8" customFormat="1" ht="38.25">
      <c r="A21" s="15">
        <v>3</v>
      </c>
      <c r="B21" s="22" t="s">
        <v>42</v>
      </c>
      <c r="C21" s="17">
        <v>2005</v>
      </c>
      <c r="D21" s="12">
        <v>400000</v>
      </c>
      <c r="E21" s="12"/>
      <c r="F21" s="12">
        <v>400000</v>
      </c>
      <c r="G21" s="12">
        <v>280000</v>
      </c>
      <c r="H21" s="12"/>
      <c r="I21" s="12"/>
      <c r="J21" s="12"/>
      <c r="K21" s="12"/>
      <c r="L21" s="12">
        <v>120000</v>
      </c>
      <c r="M21" s="22" t="s">
        <v>46</v>
      </c>
      <c r="N21" s="43"/>
    </row>
    <row r="22" spans="1:14" s="8" customFormat="1" ht="25.5">
      <c r="A22" s="15">
        <v>4</v>
      </c>
      <c r="B22" s="22" t="s">
        <v>39</v>
      </c>
      <c r="C22" s="17">
        <v>2005</v>
      </c>
      <c r="D22" s="12">
        <v>1000000</v>
      </c>
      <c r="E22" s="12"/>
      <c r="F22" s="12">
        <v>500000</v>
      </c>
      <c r="G22" s="12">
        <v>500000</v>
      </c>
      <c r="H22" s="12"/>
      <c r="I22" s="12"/>
      <c r="J22" s="12"/>
      <c r="K22" s="12"/>
      <c r="L22" s="12"/>
      <c r="M22" s="11"/>
      <c r="N22" s="43"/>
    </row>
    <row r="23" spans="1:14" s="8" customFormat="1" ht="25.5">
      <c r="A23" s="15">
        <v>5</v>
      </c>
      <c r="B23" s="22" t="s">
        <v>40</v>
      </c>
      <c r="C23" s="17">
        <v>2005</v>
      </c>
      <c r="D23" s="12">
        <v>120000</v>
      </c>
      <c r="E23" s="12"/>
      <c r="F23" s="12">
        <v>120000</v>
      </c>
      <c r="G23" s="12">
        <v>120000</v>
      </c>
      <c r="H23" s="12"/>
      <c r="I23" s="12"/>
      <c r="J23" s="12"/>
      <c r="K23" s="12"/>
      <c r="L23" s="12"/>
      <c r="M23" s="11"/>
      <c r="N23" s="43"/>
    </row>
    <row r="24" spans="1:14" s="8" customFormat="1" ht="38.25" customHeight="1">
      <c r="A24" s="15">
        <v>6</v>
      </c>
      <c r="B24" s="17" t="s">
        <v>41</v>
      </c>
      <c r="C24" s="17">
        <v>2005</v>
      </c>
      <c r="D24" s="12">
        <v>170000</v>
      </c>
      <c r="E24" s="12"/>
      <c r="F24" s="12">
        <v>170000</v>
      </c>
      <c r="G24" s="12">
        <v>170000</v>
      </c>
      <c r="H24" s="12"/>
      <c r="I24" s="12"/>
      <c r="J24" s="12"/>
      <c r="K24" s="12"/>
      <c r="L24" s="12"/>
      <c r="M24" s="22"/>
      <c r="N24" s="43"/>
    </row>
    <row r="25" spans="1:14" s="8" customFormat="1" ht="77.25" customHeight="1">
      <c r="A25" s="15">
        <v>7</v>
      </c>
      <c r="B25" s="16" t="s">
        <v>65</v>
      </c>
      <c r="C25" s="17" t="s">
        <v>53</v>
      </c>
      <c r="D25" s="12">
        <v>5134908</v>
      </c>
      <c r="E25" s="12"/>
      <c r="F25" s="12">
        <f>G25+H25+I25+J25+K25</f>
        <v>2547648</v>
      </c>
      <c r="G25" s="12">
        <v>96000</v>
      </c>
      <c r="H25" s="12"/>
      <c r="I25" s="12"/>
      <c r="J25" s="12">
        <v>1566648</v>
      </c>
      <c r="K25" s="12">
        <v>885000</v>
      </c>
      <c r="L25" s="12"/>
      <c r="M25" s="11"/>
      <c r="N25" s="43"/>
    </row>
    <row r="26" spans="1:14" s="8" customFormat="1" ht="36.75" customHeight="1">
      <c r="A26" s="15">
        <v>8</v>
      </c>
      <c r="B26" s="16" t="s">
        <v>62</v>
      </c>
      <c r="C26" s="17" t="s">
        <v>63</v>
      </c>
      <c r="D26" s="12">
        <v>262039</v>
      </c>
      <c r="E26" s="12">
        <v>62039</v>
      </c>
      <c r="F26" s="12">
        <v>150000</v>
      </c>
      <c r="G26" s="12">
        <v>150000</v>
      </c>
      <c r="H26" s="12"/>
      <c r="I26" s="12"/>
      <c r="J26" s="12"/>
      <c r="K26" s="12"/>
      <c r="L26" s="12"/>
      <c r="M26" s="11"/>
      <c r="N26" s="43"/>
    </row>
    <row r="27" spans="1:14" s="8" customFormat="1" ht="86.25" customHeight="1">
      <c r="A27" s="15">
        <v>9</v>
      </c>
      <c r="B27" s="16" t="s">
        <v>66</v>
      </c>
      <c r="C27" s="17" t="s">
        <v>27</v>
      </c>
      <c r="D27" s="12">
        <v>4658132</v>
      </c>
      <c r="E27" s="12">
        <v>1628589</v>
      </c>
      <c r="F27" s="12">
        <v>3029543</v>
      </c>
      <c r="G27" s="44">
        <v>192543</v>
      </c>
      <c r="H27" s="12"/>
      <c r="I27" s="12"/>
      <c r="J27" s="12">
        <v>2837000</v>
      </c>
      <c r="L27" s="12"/>
      <c r="M27" s="11"/>
      <c r="N27" s="43"/>
    </row>
    <row r="28" spans="1:14" s="8" customFormat="1" ht="48.75" customHeight="1">
      <c r="A28" s="15">
        <v>10</v>
      </c>
      <c r="B28" s="16" t="s">
        <v>64</v>
      </c>
      <c r="C28" s="23">
        <v>20042005</v>
      </c>
      <c r="D28" s="24">
        <v>150000</v>
      </c>
      <c r="E28" s="12">
        <v>60000</v>
      </c>
      <c r="F28" s="24">
        <v>150000</v>
      </c>
      <c r="G28" s="24">
        <v>150000</v>
      </c>
      <c r="H28" s="12"/>
      <c r="I28" s="12"/>
      <c r="J28" s="12"/>
      <c r="K28" s="12"/>
      <c r="L28" s="12"/>
      <c r="M28" s="11"/>
      <c r="N28" s="43"/>
    </row>
    <row r="29" spans="1:14" s="8" customFormat="1" ht="18.75" customHeight="1">
      <c r="A29" s="15"/>
      <c r="B29" s="28" t="s">
        <v>37</v>
      </c>
      <c r="C29" s="17"/>
      <c r="D29" s="7">
        <f aca="true" t="shared" si="4" ref="D29:L29">D32</f>
        <v>14050447</v>
      </c>
      <c r="E29" s="7">
        <f t="shared" si="4"/>
        <v>0</v>
      </c>
      <c r="F29" s="7">
        <f>G29+H29+I29+J29+K29+L29</f>
        <v>5219131</v>
      </c>
      <c r="G29" s="7">
        <f>G32+G31</f>
        <v>1390000</v>
      </c>
      <c r="H29" s="7">
        <f t="shared" si="4"/>
        <v>0</v>
      </c>
      <c r="I29" s="7">
        <f t="shared" si="4"/>
        <v>0</v>
      </c>
      <c r="J29" s="7">
        <f t="shared" si="4"/>
        <v>2400146</v>
      </c>
      <c r="K29" s="7">
        <f>K32+K30</f>
        <v>1218985</v>
      </c>
      <c r="L29" s="7">
        <f t="shared" si="4"/>
        <v>210000</v>
      </c>
      <c r="M29" s="26"/>
      <c r="N29" s="43"/>
    </row>
    <row r="30" spans="1:14" s="8" customFormat="1" ht="18.75" customHeight="1">
      <c r="A30" s="15"/>
      <c r="B30" s="28" t="s">
        <v>76</v>
      </c>
      <c r="C30" s="17"/>
      <c r="D30" s="7"/>
      <c r="E30" s="7"/>
      <c r="F30" s="7">
        <f>+F31</f>
        <v>600000</v>
      </c>
      <c r="G30" s="7">
        <f>+G31</f>
        <v>100000</v>
      </c>
      <c r="H30" s="7"/>
      <c r="I30" s="7"/>
      <c r="J30" s="7"/>
      <c r="K30" s="7">
        <f>+K31</f>
        <v>500000</v>
      </c>
      <c r="L30" s="7"/>
      <c r="M30" s="26"/>
      <c r="N30" s="43"/>
    </row>
    <row r="31" spans="1:14" s="8" customFormat="1" ht="28.5" customHeight="1">
      <c r="A31" s="15"/>
      <c r="B31" s="16" t="s">
        <v>84</v>
      </c>
      <c r="C31" s="17"/>
      <c r="D31" s="7"/>
      <c r="E31" s="7"/>
      <c r="F31" s="12">
        <v>600000</v>
      </c>
      <c r="G31" s="12">
        <v>100000</v>
      </c>
      <c r="H31" s="7"/>
      <c r="I31" s="7"/>
      <c r="J31" s="7"/>
      <c r="K31" s="7">
        <v>500000</v>
      </c>
      <c r="L31" s="7"/>
      <c r="M31" s="26"/>
      <c r="N31" s="43"/>
    </row>
    <row r="32" spans="1:14" s="8" customFormat="1" ht="22.5" customHeight="1">
      <c r="A32" s="15"/>
      <c r="B32" s="28" t="s">
        <v>38</v>
      </c>
      <c r="C32" s="29"/>
      <c r="D32" s="7">
        <f>D33+D34</f>
        <v>14050447</v>
      </c>
      <c r="E32" s="7"/>
      <c r="F32" s="7">
        <f>F33+F34</f>
        <v>4619131</v>
      </c>
      <c r="G32" s="7">
        <f>G33+G34</f>
        <v>1290000</v>
      </c>
      <c r="H32" s="7">
        <f>H33+H34</f>
        <v>0</v>
      </c>
      <c r="I32" s="7">
        <f>I33+I34</f>
        <v>0</v>
      </c>
      <c r="J32" s="7">
        <f>J34+J33</f>
        <v>2400146</v>
      </c>
      <c r="K32" s="7">
        <v>718985</v>
      </c>
      <c r="L32" s="7">
        <f>L33+L34</f>
        <v>210000</v>
      </c>
      <c r="M32" s="26"/>
      <c r="N32" s="43"/>
    </row>
    <row r="33" spans="1:14" s="8" customFormat="1" ht="61.5" customHeight="1">
      <c r="A33" s="15">
        <v>1</v>
      </c>
      <c r="B33" s="16" t="s">
        <v>58</v>
      </c>
      <c r="C33" s="17" t="s">
        <v>53</v>
      </c>
      <c r="D33" s="25">
        <v>7650447</v>
      </c>
      <c r="E33" s="25"/>
      <c r="F33" s="25">
        <f>SUM(G33:L33)</f>
        <v>3619131</v>
      </c>
      <c r="G33" s="25">
        <v>290000</v>
      </c>
      <c r="H33" s="12"/>
      <c r="I33" s="12"/>
      <c r="J33" s="25">
        <v>2400146</v>
      </c>
      <c r="K33" s="12">
        <v>718985</v>
      </c>
      <c r="L33" s="12">
        <v>210000</v>
      </c>
      <c r="M33" s="11"/>
      <c r="N33" s="43"/>
    </row>
    <row r="34" spans="1:14" s="8" customFormat="1" ht="35.25" customHeight="1">
      <c r="A34" s="15">
        <v>2</v>
      </c>
      <c r="B34" s="16" t="s">
        <v>52</v>
      </c>
      <c r="C34" s="17" t="s">
        <v>69</v>
      </c>
      <c r="D34" s="12">
        <v>6400000</v>
      </c>
      <c r="E34" s="12"/>
      <c r="F34" s="12">
        <v>1000000</v>
      </c>
      <c r="G34" s="12">
        <v>1000000</v>
      </c>
      <c r="H34" s="12"/>
      <c r="I34" s="12"/>
      <c r="J34" s="12"/>
      <c r="L34" s="12"/>
      <c r="M34" s="11"/>
      <c r="N34" s="43"/>
    </row>
    <row r="35" spans="1:14" ht="12.75">
      <c r="A35" s="15"/>
      <c r="B35" s="26" t="s">
        <v>11</v>
      </c>
      <c r="C35" s="17"/>
      <c r="D35" s="7">
        <f>D36</f>
        <v>4100000</v>
      </c>
      <c r="E35" s="7">
        <f>E36</f>
        <v>300000</v>
      </c>
      <c r="F35" s="7">
        <f>F36</f>
        <v>1650000</v>
      </c>
      <c r="G35" s="7">
        <v>550000</v>
      </c>
      <c r="H35" s="7">
        <f>H36</f>
        <v>0</v>
      </c>
      <c r="I35" s="7">
        <f>I36</f>
        <v>0</v>
      </c>
      <c r="J35" s="7">
        <f>J36</f>
        <v>0</v>
      </c>
      <c r="K35" s="7">
        <f>K36</f>
        <v>1100000</v>
      </c>
      <c r="L35" s="7">
        <f>L36</f>
        <v>0</v>
      </c>
      <c r="M35" s="11"/>
      <c r="N35" s="43"/>
    </row>
    <row r="36" spans="1:14" ht="12.75">
      <c r="A36" s="15"/>
      <c r="B36" s="26" t="s">
        <v>12</v>
      </c>
      <c r="C36" s="17"/>
      <c r="D36" s="7">
        <f>D37+D38</f>
        <v>4100000</v>
      </c>
      <c r="E36" s="7">
        <f>E38</f>
        <v>300000</v>
      </c>
      <c r="F36" s="7">
        <f>F37+F38</f>
        <v>1650000</v>
      </c>
      <c r="G36" s="7">
        <v>550000</v>
      </c>
      <c r="H36" s="7">
        <f>H38</f>
        <v>0</v>
      </c>
      <c r="I36" s="7">
        <f>I38</f>
        <v>0</v>
      </c>
      <c r="J36" s="7">
        <f>J38</f>
        <v>0</v>
      </c>
      <c r="K36" s="7">
        <v>1100000</v>
      </c>
      <c r="L36" s="7">
        <f>L38</f>
        <v>0</v>
      </c>
      <c r="M36" s="11"/>
      <c r="N36" s="43"/>
    </row>
    <row r="37" spans="1:14" ht="23.25" customHeight="1">
      <c r="A37" s="15">
        <v>1</v>
      </c>
      <c r="B37" s="22" t="s">
        <v>70</v>
      </c>
      <c r="C37" s="17" t="s">
        <v>68</v>
      </c>
      <c r="D37" s="12">
        <v>2500000</v>
      </c>
      <c r="E37" s="12"/>
      <c r="F37" s="25">
        <v>350000</v>
      </c>
      <c r="G37" s="12">
        <v>50000</v>
      </c>
      <c r="H37" s="12"/>
      <c r="I37" s="12"/>
      <c r="J37" s="12"/>
      <c r="K37" s="12">
        <v>300000</v>
      </c>
      <c r="L37" s="12"/>
      <c r="M37" s="11"/>
      <c r="N37" s="43"/>
    </row>
    <row r="38" spans="1:14" s="8" customFormat="1" ht="38.25">
      <c r="A38" s="15">
        <v>2</v>
      </c>
      <c r="B38" s="22" t="s">
        <v>22</v>
      </c>
      <c r="C38" s="17" t="s">
        <v>33</v>
      </c>
      <c r="D38" s="12">
        <v>1600000</v>
      </c>
      <c r="E38" s="12">
        <v>300000</v>
      </c>
      <c r="F38" s="25">
        <f>SUM(G38:L38)</f>
        <v>1300000</v>
      </c>
      <c r="G38" s="12">
        <v>500000</v>
      </c>
      <c r="H38" s="12"/>
      <c r="I38" s="12"/>
      <c r="J38" s="12"/>
      <c r="K38" s="12">
        <v>800000</v>
      </c>
      <c r="L38" s="12"/>
      <c r="M38" s="11"/>
      <c r="N38" s="43"/>
    </row>
    <row r="39" spans="1:14" ht="12.75">
      <c r="A39" s="15"/>
      <c r="B39" s="26" t="s">
        <v>13</v>
      </c>
      <c r="C39" s="17"/>
      <c r="D39" s="7">
        <f aca="true" t="shared" si="5" ref="D39:F40">D40</f>
        <v>4053499</v>
      </c>
      <c r="E39" s="7">
        <f t="shared" si="5"/>
        <v>720000</v>
      </c>
      <c r="F39" s="7">
        <f>SUM(G39:L39)</f>
        <v>3333499</v>
      </c>
      <c r="G39" s="7">
        <f>G41</f>
        <v>132244</v>
      </c>
      <c r="H39" s="7">
        <f>H40</f>
        <v>0</v>
      </c>
      <c r="I39" s="7">
        <f>I40</f>
        <v>0</v>
      </c>
      <c r="J39" s="7">
        <v>2333499</v>
      </c>
      <c r="K39" s="7">
        <f>K40</f>
        <v>867756</v>
      </c>
      <c r="L39" s="7">
        <f>L40</f>
        <v>0</v>
      </c>
      <c r="M39" s="11"/>
      <c r="N39" s="43"/>
    </row>
    <row r="40" spans="1:14" ht="12.75">
      <c r="A40" s="15"/>
      <c r="B40" s="26" t="s">
        <v>14</v>
      </c>
      <c r="C40" s="17"/>
      <c r="D40" s="7">
        <f t="shared" si="5"/>
        <v>4053499</v>
      </c>
      <c r="E40" s="7">
        <f t="shared" si="5"/>
        <v>720000</v>
      </c>
      <c r="F40" s="7">
        <f t="shared" si="5"/>
        <v>3333499</v>
      </c>
      <c r="G40" s="7">
        <f>G41</f>
        <v>132244</v>
      </c>
      <c r="H40" s="7">
        <f>H41</f>
        <v>0</v>
      </c>
      <c r="I40" s="7">
        <f>I41</f>
        <v>0</v>
      </c>
      <c r="J40" s="7">
        <v>2333499</v>
      </c>
      <c r="K40" s="7">
        <f>K41</f>
        <v>867756</v>
      </c>
      <c r="L40" s="7">
        <f>L41</f>
        <v>0</v>
      </c>
      <c r="M40" s="11"/>
      <c r="N40" s="43"/>
    </row>
    <row r="41" spans="1:14" s="8" customFormat="1" ht="84.75" customHeight="1">
      <c r="A41" s="15">
        <v>1</v>
      </c>
      <c r="B41" s="16" t="s">
        <v>59</v>
      </c>
      <c r="C41" s="17" t="s">
        <v>28</v>
      </c>
      <c r="D41" s="12">
        <v>4053499</v>
      </c>
      <c r="E41" s="12">
        <v>720000</v>
      </c>
      <c r="F41" s="12">
        <f>SUM(G41:L41)</f>
        <v>3333499</v>
      </c>
      <c r="G41" s="12">
        <v>132244</v>
      </c>
      <c r="H41" s="12"/>
      <c r="I41" s="12"/>
      <c r="J41" s="12">
        <v>2333499</v>
      </c>
      <c r="K41" s="12">
        <v>867756</v>
      </c>
      <c r="L41" s="12"/>
      <c r="M41" s="11"/>
      <c r="N41" s="43"/>
    </row>
    <row r="42" spans="1:14" ht="12.75">
      <c r="A42" s="15">
        <v>1</v>
      </c>
      <c r="B42" s="26" t="s">
        <v>15</v>
      </c>
      <c r="C42" s="17"/>
      <c r="D42" s="7">
        <f>D43+D48</f>
        <v>39846022</v>
      </c>
      <c r="E42" s="7">
        <f>E43+E48</f>
        <v>12007400</v>
      </c>
      <c r="F42" s="7">
        <f>SUM(G42:L42)</f>
        <v>12349503</v>
      </c>
      <c r="G42" s="7">
        <f aca="true" t="shared" si="6" ref="G42:L42">G43+G48</f>
        <v>368151</v>
      </c>
      <c r="H42" s="7">
        <f t="shared" si="6"/>
        <v>2469000</v>
      </c>
      <c r="I42" s="7">
        <f t="shared" si="6"/>
        <v>0</v>
      </c>
      <c r="J42" s="7">
        <f t="shared" si="6"/>
        <v>8967261</v>
      </c>
      <c r="K42" s="7">
        <f t="shared" si="6"/>
        <v>512091</v>
      </c>
      <c r="L42" s="7">
        <f t="shared" si="6"/>
        <v>33000</v>
      </c>
      <c r="M42" s="11"/>
      <c r="N42" s="43"/>
    </row>
    <row r="43" spans="1:14" ht="12.75">
      <c r="A43" s="15"/>
      <c r="B43" s="26" t="s">
        <v>16</v>
      </c>
      <c r="C43" s="17"/>
      <c r="D43" s="7">
        <f>SUM(D45:D47)</f>
        <v>39264022</v>
      </c>
      <c r="E43" s="7">
        <f>SUM(E45:E47)</f>
        <v>11967400</v>
      </c>
      <c r="F43" s="7">
        <f>SUM(F45:F47)</f>
        <v>12249503</v>
      </c>
      <c r="G43" s="7">
        <f aca="true" t="shared" si="7" ref="G43:L43">G45+G46+G47</f>
        <v>268151</v>
      </c>
      <c r="H43" s="7">
        <f t="shared" si="7"/>
        <v>2469000</v>
      </c>
      <c r="I43" s="7">
        <f t="shared" si="7"/>
        <v>0</v>
      </c>
      <c r="J43" s="7">
        <f t="shared" si="7"/>
        <v>8967261</v>
      </c>
      <c r="K43" s="7">
        <f t="shared" si="7"/>
        <v>512091</v>
      </c>
      <c r="L43" s="7">
        <f t="shared" si="7"/>
        <v>33000</v>
      </c>
      <c r="M43" s="11"/>
      <c r="N43" s="43"/>
    </row>
    <row r="44" spans="1:14" ht="12.75">
      <c r="A44" s="15"/>
      <c r="B44" s="26"/>
      <c r="C44" s="17"/>
      <c r="D44" s="7"/>
      <c r="E44" s="7"/>
      <c r="F44" s="7"/>
      <c r="G44" s="7"/>
      <c r="H44" s="7"/>
      <c r="I44" s="7"/>
      <c r="J44" s="7"/>
      <c r="K44" s="7"/>
      <c r="L44" s="7"/>
      <c r="M44" s="11"/>
      <c r="N44" s="43"/>
    </row>
    <row r="45" spans="1:14" s="8" customFormat="1" ht="38.25">
      <c r="A45" s="15">
        <v>1</v>
      </c>
      <c r="B45" s="22" t="s">
        <v>60</v>
      </c>
      <c r="C45" s="17" t="s">
        <v>34</v>
      </c>
      <c r="D45" s="12">
        <v>16246000</v>
      </c>
      <c r="E45" s="12">
        <v>11800000</v>
      </c>
      <c r="F45" s="12">
        <v>925000</v>
      </c>
      <c r="G45" s="12">
        <v>118048</v>
      </c>
      <c r="H45" s="12"/>
      <c r="I45" s="12"/>
      <c r="J45" s="12">
        <v>690000</v>
      </c>
      <c r="K45" s="12">
        <v>83952</v>
      </c>
      <c r="L45" s="12">
        <v>33000</v>
      </c>
      <c r="M45" s="11"/>
      <c r="N45" s="43"/>
    </row>
    <row r="46" spans="1:14" s="8" customFormat="1" ht="48.75" customHeight="1">
      <c r="A46" s="15">
        <v>2</v>
      </c>
      <c r="B46" s="22" t="s">
        <v>61</v>
      </c>
      <c r="C46" s="17" t="s">
        <v>34</v>
      </c>
      <c r="D46" s="12">
        <v>14443500</v>
      </c>
      <c r="E46" s="12">
        <v>100000</v>
      </c>
      <c r="F46" s="12">
        <v>6888200</v>
      </c>
      <c r="G46" s="12"/>
      <c r="H46" s="12">
        <v>1720800</v>
      </c>
      <c r="I46" s="12"/>
      <c r="J46" s="12">
        <v>5167400</v>
      </c>
      <c r="K46" s="12"/>
      <c r="L46" s="12"/>
      <c r="M46" s="11"/>
      <c r="N46" s="43"/>
    </row>
    <row r="47" spans="1:14" s="8" customFormat="1" ht="75" customHeight="1">
      <c r="A47" s="15">
        <v>3</v>
      </c>
      <c r="B47" s="16" t="s">
        <v>67</v>
      </c>
      <c r="C47" s="17" t="s">
        <v>28</v>
      </c>
      <c r="D47" s="12">
        <v>8574522</v>
      </c>
      <c r="E47" s="12">
        <v>67400</v>
      </c>
      <c r="F47" s="12">
        <f>SUM(G47:L47)</f>
        <v>4436303</v>
      </c>
      <c r="G47" s="13">
        <v>150103</v>
      </c>
      <c r="H47" s="12">
        <v>748200</v>
      </c>
      <c r="I47" s="12"/>
      <c r="J47" s="12">
        <v>3109861</v>
      </c>
      <c r="K47" s="12">
        <v>428139</v>
      </c>
      <c r="L47" s="12"/>
      <c r="M47" s="22" t="s">
        <v>48</v>
      </c>
      <c r="N47" s="43"/>
    </row>
    <row r="48" spans="1:14" ht="12.75">
      <c r="A48" s="15"/>
      <c r="B48" s="26" t="s">
        <v>17</v>
      </c>
      <c r="C48" s="17"/>
      <c r="D48" s="7">
        <f>SUM(D49)</f>
        <v>582000</v>
      </c>
      <c r="E48" s="7">
        <f>SUM(E49)</f>
        <v>40000</v>
      </c>
      <c r="F48" s="7">
        <f>SUM(F49)</f>
        <v>100000</v>
      </c>
      <c r="G48" s="7">
        <v>100000</v>
      </c>
      <c r="H48" s="7">
        <f>H49</f>
        <v>0</v>
      </c>
      <c r="I48" s="7">
        <f>I49</f>
        <v>0</v>
      </c>
      <c r="J48" s="7">
        <f>J49</f>
        <v>0</v>
      </c>
      <c r="K48" s="7">
        <f>K49</f>
        <v>0</v>
      </c>
      <c r="L48" s="7">
        <f>L49</f>
        <v>0</v>
      </c>
      <c r="M48" s="11"/>
      <c r="N48" s="43"/>
    </row>
    <row r="49" spans="1:15" s="8" customFormat="1" ht="25.5">
      <c r="A49" s="15">
        <v>1</v>
      </c>
      <c r="B49" s="22" t="s">
        <v>23</v>
      </c>
      <c r="C49" s="17" t="s">
        <v>30</v>
      </c>
      <c r="D49" s="12">
        <v>582000</v>
      </c>
      <c r="E49" s="12">
        <v>40000</v>
      </c>
      <c r="F49" s="12">
        <f>SUM(G49:L49)</f>
        <v>100000</v>
      </c>
      <c r="G49" s="12">
        <v>100000</v>
      </c>
      <c r="H49" s="12"/>
      <c r="I49" s="12"/>
      <c r="J49" s="12"/>
      <c r="K49" s="12"/>
      <c r="L49" s="12"/>
      <c r="M49" s="11"/>
      <c r="N49" s="43"/>
      <c r="O49" s="13"/>
    </row>
    <row r="50" spans="1:15" s="8" customFormat="1" ht="12.75">
      <c r="A50" s="15"/>
      <c r="B50" s="14" t="s">
        <v>77</v>
      </c>
      <c r="C50" s="29"/>
      <c r="D50" s="7"/>
      <c r="E50" s="7"/>
      <c r="F50" s="7">
        <f>F51+F53+F55</f>
        <v>220000</v>
      </c>
      <c r="G50" s="7">
        <f>G51+G53+G55</f>
        <v>220000</v>
      </c>
      <c r="H50" s="7">
        <f>H51+H53+H55</f>
        <v>0</v>
      </c>
      <c r="I50" s="12"/>
      <c r="J50" s="12"/>
      <c r="K50" s="12"/>
      <c r="L50" s="12"/>
      <c r="M50" s="11"/>
      <c r="N50" s="43"/>
      <c r="O50" s="13"/>
    </row>
    <row r="51" spans="1:15" s="8" customFormat="1" ht="12.75">
      <c r="A51" s="15"/>
      <c r="B51" s="14" t="s">
        <v>78</v>
      </c>
      <c r="C51" s="17"/>
      <c r="D51" s="12"/>
      <c r="E51" s="12"/>
      <c r="F51" s="7">
        <f>F52</f>
        <v>10000</v>
      </c>
      <c r="G51" s="7">
        <f>G52</f>
        <v>10000</v>
      </c>
      <c r="H51" s="12"/>
      <c r="I51" s="12"/>
      <c r="J51" s="12"/>
      <c r="K51" s="12"/>
      <c r="L51" s="12"/>
      <c r="M51" s="11"/>
      <c r="N51" s="43"/>
      <c r="O51" s="13"/>
    </row>
    <row r="52" spans="1:15" s="8" customFormat="1" ht="36" customHeight="1">
      <c r="A52" s="15"/>
      <c r="B52" s="45" t="s">
        <v>82</v>
      </c>
      <c r="C52" s="17"/>
      <c r="D52" s="12"/>
      <c r="E52" s="12"/>
      <c r="F52" s="12">
        <v>10000</v>
      </c>
      <c r="G52" s="12">
        <v>10000</v>
      </c>
      <c r="H52" s="12"/>
      <c r="I52" s="12"/>
      <c r="J52" s="12"/>
      <c r="K52" s="12"/>
      <c r="L52" s="12"/>
      <c r="M52" s="11"/>
      <c r="N52" s="43"/>
      <c r="O52" s="13"/>
    </row>
    <row r="53" spans="1:15" s="8" customFormat="1" ht="15.75" customHeight="1">
      <c r="A53" s="15"/>
      <c r="B53" s="14" t="s">
        <v>79</v>
      </c>
      <c r="C53" s="17"/>
      <c r="D53" s="12"/>
      <c r="E53" s="7"/>
      <c r="F53" s="46">
        <f>F54</f>
        <v>60000</v>
      </c>
      <c r="G53" s="46">
        <f>G54</f>
        <v>60000</v>
      </c>
      <c r="H53" s="12"/>
      <c r="I53" s="12"/>
      <c r="J53" s="12"/>
      <c r="K53" s="12"/>
      <c r="L53" s="12"/>
      <c r="M53" s="11"/>
      <c r="N53" s="43"/>
      <c r="O53" s="13"/>
    </row>
    <row r="54" spans="1:15" s="8" customFormat="1" ht="28.5" customHeight="1">
      <c r="A54" s="15"/>
      <c r="B54" s="47" t="s">
        <v>83</v>
      </c>
      <c r="C54" s="17"/>
      <c r="D54" s="12"/>
      <c r="E54" s="12"/>
      <c r="F54" s="12">
        <v>60000</v>
      </c>
      <c r="G54" s="12">
        <v>60000</v>
      </c>
      <c r="H54" s="12"/>
      <c r="I54" s="12"/>
      <c r="J54" s="12"/>
      <c r="K54" s="12"/>
      <c r="L54" s="12"/>
      <c r="M54" s="11"/>
      <c r="N54" s="43"/>
      <c r="O54" s="13"/>
    </row>
    <row r="55" spans="1:15" s="8" customFormat="1" ht="20.25" customHeight="1">
      <c r="A55" s="15"/>
      <c r="B55" s="14" t="s">
        <v>80</v>
      </c>
      <c r="C55" s="17"/>
      <c r="D55" s="12"/>
      <c r="E55" s="12"/>
      <c r="F55" s="7">
        <f>F56</f>
        <v>150000</v>
      </c>
      <c r="G55" s="7">
        <f>G56</f>
        <v>150000</v>
      </c>
      <c r="H55" s="12"/>
      <c r="I55" s="12"/>
      <c r="J55" s="12"/>
      <c r="K55" s="12"/>
      <c r="L55" s="12"/>
      <c r="M55" s="11"/>
      <c r="N55" s="43"/>
      <c r="O55" s="13"/>
    </row>
    <row r="56" spans="1:15" s="8" customFormat="1" ht="53.25" customHeight="1">
      <c r="A56" s="15"/>
      <c r="B56" s="22" t="s">
        <v>81</v>
      </c>
      <c r="C56" s="17"/>
      <c r="D56" s="12"/>
      <c r="E56" s="12"/>
      <c r="F56" s="12">
        <v>150000</v>
      </c>
      <c r="G56" s="12">
        <v>150000</v>
      </c>
      <c r="H56" s="12"/>
      <c r="I56" s="12"/>
      <c r="J56" s="12"/>
      <c r="K56" s="12"/>
      <c r="L56" s="12"/>
      <c r="M56" s="11"/>
      <c r="N56" s="43"/>
      <c r="O56" s="13"/>
    </row>
    <row r="57" spans="1:14" ht="12.75">
      <c r="A57" s="15"/>
      <c r="B57" s="26" t="s">
        <v>18</v>
      </c>
      <c r="C57" s="17"/>
      <c r="D57" s="7">
        <f>D58</f>
        <v>10000000</v>
      </c>
      <c r="E57" s="7">
        <f>E58</f>
        <v>250000</v>
      </c>
      <c r="F57" s="7">
        <f>F58</f>
        <v>500000</v>
      </c>
      <c r="G57" s="7">
        <f aca="true" t="shared" si="8" ref="G57:L57">G58</f>
        <v>100000</v>
      </c>
      <c r="H57" s="7">
        <f t="shared" si="8"/>
        <v>0</v>
      </c>
      <c r="I57" s="7">
        <f t="shared" si="8"/>
        <v>0</v>
      </c>
      <c r="J57" s="7">
        <f t="shared" si="8"/>
        <v>0</v>
      </c>
      <c r="K57" s="7">
        <f t="shared" si="8"/>
        <v>0</v>
      </c>
      <c r="L57" s="7">
        <f t="shared" si="8"/>
        <v>400000</v>
      </c>
      <c r="M57" s="11"/>
      <c r="N57" s="43"/>
    </row>
    <row r="58" spans="1:51" s="8" customFormat="1" ht="12.75">
      <c r="A58" s="15"/>
      <c r="B58" s="26" t="s">
        <v>19</v>
      </c>
      <c r="C58" s="17"/>
      <c r="D58" s="7">
        <f aca="true" t="shared" si="9" ref="D58:L58">SUM(D59:D59)</f>
        <v>10000000</v>
      </c>
      <c r="E58" s="7">
        <f t="shared" si="9"/>
        <v>250000</v>
      </c>
      <c r="F58" s="7">
        <f t="shared" si="9"/>
        <v>500000</v>
      </c>
      <c r="G58" s="7">
        <f t="shared" si="9"/>
        <v>100000</v>
      </c>
      <c r="H58" s="7">
        <f t="shared" si="9"/>
        <v>0</v>
      </c>
      <c r="I58" s="7">
        <f t="shared" si="9"/>
        <v>0</v>
      </c>
      <c r="J58" s="7">
        <f t="shared" si="9"/>
        <v>0</v>
      </c>
      <c r="K58" s="7">
        <f t="shared" si="9"/>
        <v>0</v>
      </c>
      <c r="L58" s="7">
        <f t="shared" si="9"/>
        <v>400000</v>
      </c>
      <c r="M58" s="11"/>
      <c r="N58" s="4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14" ht="51.75" customHeight="1">
      <c r="A59" s="15">
        <v>1</v>
      </c>
      <c r="B59" s="18" t="s">
        <v>71</v>
      </c>
      <c r="C59" s="19" t="s">
        <v>35</v>
      </c>
      <c r="D59" s="20">
        <v>10000000</v>
      </c>
      <c r="E59" s="20">
        <v>250000</v>
      </c>
      <c r="F59" s="20">
        <v>500000</v>
      </c>
      <c r="G59" s="20">
        <v>100000</v>
      </c>
      <c r="H59" s="20"/>
      <c r="I59" s="20"/>
      <c r="J59" s="20"/>
      <c r="K59" s="20"/>
      <c r="L59" s="20">
        <v>400000</v>
      </c>
      <c r="M59" s="21"/>
      <c r="N59" s="43"/>
    </row>
    <row r="60" spans="1:14" s="8" customFormat="1" ht="36.75" customHeight="1">
      <c r="A60" s="15"/>
      <c r="B60" s="14" t="s">
        <v>20</v>
      </c>
      <c r="C60" s="17"/>
      <c r="D60" s="7">
        <f>D57+D42+D39+D35+D9+D29</f>
        <v>107152933</v>
      </c>
      <c r="E60" s="7">
        <f>E57+E42+E39+E35+E9+E29</f>
        <v>15725428</v>
      </c>
      <c r="F60" s="7">
        <f>F57+F42+F50+F39+F35+F9+F29</f>
        <v>40721237</v>
      </c>
      <c r="G60" s="7">
        <f>G57+G42+G50+G39+G35+G9+G29</f>
        <v>5853939</v>
      </c>
      <c r="H60" s="7">
        <f>H57+H42+H50+H39+H35+H9+H29</f>
        <v>2469000</v>
      </c>
      <c r="I60" s="7">
        <f>I57+I42+I50+I39+I35+I9+I29</f>
        <v>0</v>
      </c>
      <c r="J60" s="7">
        <f>J57+J42+J50+J39+J35+J9+J29</f>
        <v>24108923</v>
      </c>
      <c r="K60" s="7">
        <f>K57+K42+K39+K35+K29+K9</f>
        <v>7526375</v>
      </c>
      <c r="L60" s="7">
        <f>L57+L42+L39+L35+L29+L9</f>
        <v>763000</v>
      </c>
      <c r="M60" s="11"/>
      <c r="N60" s="43"/>
    </row>
    <row r="61" spans="2:14" s="9" customFormat="1" ht="29.25" customHeight="1">
      <c r="B61" s="30" t="s">
        <v>49</v>
      </c>
      <c r="C61"/>
      <c r="D61"/>
      <c r="E61"/>
      <c r="F61"/>
      <c r="G61"/>
      <c r="H61"/>
      <c r="I61"/>
      <c r="J61"/>
      <c r="K61"/>
      <c r="L61"/>
      <c r="M61"/>
      <c r="N61" s="10"/>
    </row>
    <row r="62" spans="1:12" s="9" customFormat="1" ht="12.75">
      <c r="A62"/>
      <c r="B62" s="33" t="s">
        <v>72</v>
      </c>
      <c r="C62" s="34"/>
      <c r="D62" s="34"/>
      <c r="E62" s="34"/>
      <c r="F62" s="35" t="s">
        <v>73</v>
      </c>
      <c r="G62" s="34"/>
      <c r="H62" s="34"/>
      <c r="I62" s="34"/>
      <c r="J62" s="34"/>
      <c r="K62" s="34"/>
      <c r="L62" s="36"/>
    </row>
    <row r="63" spans="1:13" ht="10.5" customHeight="1">
      <c r="A63" s="9"/>
      <c r="B63" s="37"/>
      <c r="C63" s="41" t="s">
        <v>75</v>
      </c>
      <c r="D63" s="41" t="s">
        <v>74</v>
      </c>
      <c r="E63" s="38"/>
      <c r="F63" s="39"/>
      <c r="G63" s="32"/>
      <c r="H63" s="32"/>
      <c r="I63" s="32"/>
      <c r="J63" s="32"/>
      <c r="K63" s="32"/>
      <c r="L63" s="40"/>
      <c r="M63" s="9"/>
    </row>
    <row r="64" s="9" customFormat="1" ht="12.75"/>
    <row r="65" s="9" customFormat="1" ht="12.75">
      <c r="F65" s="10"/>
    </row>
    <row r="66" s="9" customFormat="1" ht="12.75"/>
    <row r="67" s="9" customFormat="1" ht="12.75"/>
  </sheetData>
  <mergeCells count="8">
    <mergeCell ref="A6:A7"/>
    <mergeCell ref="A2:H2"/>
    <mergeCell ref="E6:E7"/>
    <mergeCell ref="D6:D7"/>
    <mergeCell ref="C6:C7"/>
    <mergeCell ref="B6:B7"/>
    <mergeCell ref="G6:M6"/>
    <mergeCell ref="F6:F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WRG</dc:creator>
  <cp:keywords/>
  <dc:description/>
  <cp:lastModifiedBy>M.S.</cp:lastModifiedBy>
  <cp:lastPrinted>2004-11-22T12:50:50Z</cp:lastPrinted>
  <dcterms:created xsi:type="dcterms:W3CDTF">2004-08-20T10:37:59Z</dcterms:created>
  <dcterms:modified xsi:type="dcterms:W3CDTF">2004-11-22T12:51:07Z</dcterms:modified>
  <cp:category/>
  <cp:version/>
  <cp:contentType/>
  <cp:contentStatus/>
</cp:coreProperties>
</file>