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" sheetId="1" r:id="rId1"/>
  </sheets>
  <definedNames>
    <definedName name="_xlnm.Print_Area" localSheetId="0">'zał.Nr2'!$A$140:$P$179</definedName>
  </definedNames>
  <calcPr fullCalcOnLoad="1"/>
</workbook>
</file>

<file path=xl/sharedStrings.xml><?xml version="1.0" encoding="utf-8"?>
<sst xmlns="http://schemas.openxmlformats.org/spreadsheetml/2006/main" count="413" uniqueCount="130">
  <si>
    <t>do części opisowej</t>
  </si>
  <si>
    <t>DZIAŁ  801</t>
  </si>
  <si>
    <t>ROZDZIAŁ   80101 - SZKOŁY PODSTAWOWE</t>
  </si>
  <si>
    <t>Jednostka</t>
  </si>
  <si>
    <t>Ilość uczniów na 30.09.03  WG. SO</t>
  </si>
  <si>
    <t>Niezbędne wydatki</t>
  </si>
  <si>
    <t>Ogółem koszty</t>
  </si>
  <si>
    <t>Przychody</t>
  </si>
  <si>
    <t>odsetki własne</t>
  </si>
  <si>
    <t>odsetki od dotacji</t>
  </si>
  <si>
    <t>przychody z              majątku</t>
  </si>
  <si>
    <t xml:space="preserve">Konieczna dotacja </t>
  </si>
  <si>
    <t>Źródła finansowania</t>
  </si>
  <si>
    <t>Razem dotacja</t>
  </si>
  <si>
    <t>Dotacja finansowana subwencją</t>
  </si>
  <si>
    <t>Dotacja z dochodów własnych miasta</t>
  </si>
  <si>
    <t xml:space="preserve">Rezerwa +  </t>
  </si>
  <si>
    <t>Płace, pochodne i odpisy</t>
  </si>
  <si>
    <t>Rzeczowe</t>
  </si>
  <si>
    <t>Braki -</t>
  </si>
  <si>
    <t>SP -2</t>
  </si>
  <si>
    <t>SP -4</t>
  </si>
  <si>
    <t>SP -5</t>
  </si>
  <si>
    <t>SP -7</t>
  </si>
  <si>
    <t>SP -9</t>
  </si>
  <si>
    <t>SP -10</t>
  </si>
  <si>
    <t>RAZEM</t>
  </si>
  <si>
    <t>ROZDZIAŁ   80102 - SZKOŁY PODSTAWOWE SPECJALNE</t>
  </si>
  <si>
    <t>ZSSpecj.</t>
  </si>
  <si>
    <t>ROZDZIAŁ   80104    - PRZEDSZKOLA /NIEPUBLICZ NE/</t>
  </si>
  <si>
    <t>ROZDZIAŁ   80110 - GIMNAZJA</t>
  </si>
  <si>
    <t>GP - Nr 1</t>
  </si>
  <si>
    <t>GP - Nr 2</t>
  </si>
  <si>
    <t>GP - Nr 4</t>
  </si>
  <si>
    <t>GP - Nr 5</t>
  </si>
  <si>
    <t>GP - Nr 6</t>
  </si>
  <si>
    <t>GP - Nr 8</t>
  </si>
  <si>
    <t>GIMNAZJA NIEPUBL.</t>
  </si>
  <si>
    <t>ROZDZIAŁ   80111 - GIMNAZJUM SPECJALNE</t>
  </si>
  <si>
    <t>ROZDZIAŁ   80120 - LICEA OGÓLNOKSZTAŁCĄCE</t>
  </si>
  <si>
    <t>I LO</t>
  </si>
  <si>
    <t>II LO</t>
  </si>
  <si>
    <t>III LO</t>
  </si>
  <si>
    <t>ZSTiO Nr 4</t>
  </si>
  <si>
    <t>ZSMiO Nr 5</t>
  </si>
  <si>
    <t>ZSEiO Nr 6</t>
  </si>
  <si>
    <t>ZSWiO Nr 7</t>
  </si>
  <si>
    <t>LO NIEPUB.</t>
  </si>
  <si>
    <t>ROZDZIAŁ   80123 - LICEA PROFILOWANE</t>
  </si>
  <si>
    <t>ZSD Nr 9</t>
  </si>
  <si>
    <t>Licea Prof. Niepubl.</t>
  </si>
  <si>
    <t>ROZDZIAŁ   80130 -   SZKOŁY   ZAWODOWE</t>
  </si>
  <si>
    <t>Szkoły Zawod. Niepubl.</t>
  </si>
  <si>
    <t>ROZDZIAŁ   80134 - SZKOŁA  ZAWODOWA SPECJALNA</t>
  </si>
  <si>
    <t>ROZDZIAŁ   80140 -  Centra kształcenia ustawicznego i praktycznego oraz ośrodki dokształcania zawodowego</t>
  </si>
  <si>
    <t>Z CKPiU</t>
  </si>
  <si>
    <t>ROZDZIAŁ   80104    - PRZEDSZKOLA</t>
  </si>
  <si>
    <t>w tym :</t>
  </si>
  <si>
    <t>Żywienie</t>
  </si>
  <si>
    <t>żywienie</t>
  </si>
  <si>
    <t>opłata stała</t>
  </si>
  <si>
    <t>PP - Nr 1</t>
  </si>
  <si>
    <t>PP - Nr 2</t>
  </si>
  <si>
    <t>PP - Nr 4</t>
  </si>
  <si>
    <t>PP - Nr 5</t>
  </si>
  <si>
    <t>PP - Nr 8</t>
  </si>
  <si>
    <t>PP - Nr 9</t>
  </si>
  <si>
    <t>PP - Nr 10</t>
  </si>
  <si>
    <t>PP - Nr 14</t>
  </si>
  <si>
    <t>PP - Nr 15</t>
  </si>
  <si>
    <t>DZIAŁ  854</t>
  </si>
  <si>
    <t>ROZDZIAŁ   85401 - ŚWIETLICE SZKOLNE</t>
  </si>
  <si>
    <t xml:space="preserve">Dochody </t>
  </si>
  <si>
    <t>w tym:</t>
  </si>
  <si>
    <t xml:space="preserve">żywienie  </t>
  </si>
  <si>
    <t>inne własne</t>
  </si>
  <si>
    <t>PG -4</t>
  </si>
  <si>
    <t>ZSSpec.</t>
  </si>
  <si>
    <t>ROZDZIAŁ   85406 - PORADNIA PSYCHOLOGICZNO-PEDAGOGICZNA</t>
  </si>
  <si>
    <t>PPP</t>
  </si>
  <si>
    <t>ROZDZIAŁ   85410 - INTERNATY I BURSY SZKOLNE</t>
  </si>
  <si>
    <t xml:space="preserve">żywienie </t>
  </si>
  <si>
    <t>Rezerwa +</t>
  </si>
  <si>
    <t>Bursa Nr 1</t>
  </si>
  <si>
    <t>Bursa Nr 2</t>
  </si>
  <si>
    <t>Bursa Nr 3</t>
  </si>
  <si>
    <t>Bursy Niepubl.</t>
  </si>
  <si>
    <t xml:space="preserve">Koszt  na            1 ucznia          z dotacji            </t>
  </si>
  <si>
    <t xml:space="preserve">Koszt  na            1 ucznia    z dotacji      </t>
  </si>
  <si>
    <t>Konieczna dotacja              (5-7)</t>
  </si>
  <si>
    <t>Konieczna dotacja                   (6-8,9)</t>
  </si>
  <si>
    <t>Przedszkola niepubliczne</t>
  </si>
  <si>
    <t xml:space="preserve">Koszt  na                                                                                                                                                                                      1 ucznia                                                                                                                                                              z dotacji      </t>
  </si>
  <si>
    <t xml:space="preserve">Koszt  na                                                                                                                                            1 ucznia                                                                                                                                                 z dotacji      </t>
  </si>
  <si>
    <t>Konieczna dotacja                            (6-8,9)</t>
  </si>
  <si>
    <t>Społ.  Sz.Podst.</t>
  </si>
  <si>
    <t>odsetki własne  i inne</t>
  </si>
  <si>
    <t>subwencja</t>
  </si>
  <si>
    <t xml:space="preserve">Integracja </t>
  </si>
  <si>
    <t>hala - SP9</t>
  </si>
  <si>
    <t>basenSP10</t>
  </si>
  <si>
    <t>RazemSP9</t>
  </si>
  <si>
    <t>Razem SP10</t>
  </si>
  <si>
    <t>do Zarządzenia Prezydenta</t>
  </si>
  <si>
    <t>ROZDZIAŁ   80146 -  Doskonalenie i dokształcanie zawodowe nauczycieli</t>
  </si>
  <si>
    <t>ROZDZIAŁ   80195  - Pozostała działalność /F Ś S emerytów i rencistów  n-li/</t>
  </si>
  <si>
    <t>Dochody</t>
  </si>
  <si>
    <t>własne/opłata stała + odsetki/</t>
  </si>
  <si>
    <t>przychody z majątku</t>
  </si>
  <si>
    <t>ROZDZIAŁ   85446 -  Doskonalenie i dokształcanie zawodowe nauczycieli</t>
  </si>
  <si>
    <t>ROZDZIAŁ   85495  - Pozostała działalność /F Ś S emerytów i rencistów  n-li/</t>
  </si>
  <si>
    <t>Załącznik Nr  2</t>
  </si>
  <si>
    <t>Braki -                     (14-10)</t>
  </si>
  <si>
    <t>ZESTAWIENIE  KOSZTÓW  DO  USTALENIA DOTACJI  NA 2005 ROK</t>
  </si>
  <si>
    <t>Ilość uczniów na 30.09.04  WG. SO</t>
  </si>
  <si>
    <t>GP - Nr 3</t>
  </si>
  <si>
    <t>ZCKPiU   /dla dor.</t>
  </si>
  <si>
    <t>ZESTAWIENIE  KOSZTÓW  DO  USTALENIA DOTACJI  NA 2005  ROK</t>
  </si>
  <si>
    <t>PG - 1</t>
  </si>
  <si>
    <t>PG - 3</t>
  </si>
  <si>
    <t>Ilość uczniów na 30.09.04 WG. SO</t>
  </si>
  <si>
    <t>P</t>
  </si>
  <si>
    <t>G</t>
  </si>
  <si>
    <t>Konieczna dotacja                 (6-8,9,10,)</t>
  </si>
  <si>
    <t>Dotacja na 2005r</t>
  </si>
  <si>
    <t>,</t>
  </si>
  <si>
    <t>Plan dotacji na 2005r</t>
  </si>
  <si>
    <t>zdjęto</t>
  </si>
  <si>
    <t>z dnia 12 listopada 2004r.</t>
  </si>
  <si>
    <t>Miasta Łomży Nr 216/04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</si>
</sst>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8" fillId="0" borderId="5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6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8" xfId="0" applyFont="1" applyFill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 horizontal="left"/>
    </xf>
    <xf numFmtId="4" fontId="8" fillId="0" borderId="0" xfId="0" applyNumberFormat="1" applyFont="1" applyAlignment="1">
      <alignment/>
    </xf>
    <xf numFmtId="0" fontId="6" fillId="0" borderId="5" xfId="0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0" borderId="4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3"/>
  <sheetViews>
    <sheetView tabSelected="1" zoomScale="75" zoomScaleNormal="75" zoomScaleSheetLayoutView="75" workbookViewId="0" topLeftCell="D1">
      <selection activeCell="D1" sqref="D1"/>
    </sheetView>
  </sheetViews>
  <sheetFormatPr defaultColWidth="9.00390625" defaultRowHeight="12.75"/>
  <cols>
    <col min="1" max="1" width="11.875" style="0" customWidth="1"/>
    <col min="2" max="2" width="10.125" style="0" customWidth="1"/>
    <col min="3" max="3" width="11.875" style="0" customWidth="1"/>
    <col min="4" max="4" width="10.625" style="0" customWidth="1"/>
    <col min="5" max="5" width="12.875" style="0" customWidth="1"/>
    <col min="6" max="6" width="11.00390625" style="0" customWidth="1"/>
    <col min="7" max="7" width="10.00390625" style="0" customWidth="1"/>
    <col min="8" max="8" width="11.00390625" style="0" customWidth="1"/>
    <col min="9" max="9" width="10.75390625" style="0" customWidth="1"/>
    <col min="10" max="10" width="12.25390625" style="0" customWidth="1"/>
    <col min="11" max="11" width="13.375" style="0" customWidth="1"/>
    <col min="12" max="12" width="11.75390625" style="0" customWidth="1"/>
    <col min="13" max="13" width="10.875" style="0" customWidth="1"/>
    <col min="14" max="14" width="13.125" style="0" customWidth="1"/>
    <col min="15" max="15" width="10.125" style="0" customWidth="1"/>
    <col min="16" max="16" width="13.00390625" style="0" customWidth="1"/>
    <col min="17" max="17" width="14.375" style="0" hidden="1" customWidth="1"/>
    <col min="18" max="18" width="13.125" style="0" hidden="1" customWidth="1"/>
    <col min="19" max="19" width="15.75390625" style="25" customWidth="1"/>
    <col min="20" max="20" width="12.25390625" style="0" customWidth="1"/>
  </cols>
  <sheetData>
    <row r="2" spans="12:15" ht="14.25">
      <c r="L2" s="1"/>
      <c r="M2" s="1"/>
      <c r="N2" s="1"/>
      <c r="O2" s="1"/>
    </row>
    <row r="3" spans="12:15" ht="14.25">
      <c r="L3" s="1"/>
      <c r="M3" s="1"/>
      <c r="N3" s="1"/>
      <c r="O3" s="1"/>
    </row>
    <row r="4" spans="12:15" ht="14.25">
      <c r="L4" s="1"/>
      <c r="M4" s="1"/>
      <c r="N4" s="1"/>
      <c r="O4" s="1"/>
    </row>
    <row r="5" spans="12:15" ht="14.25">
      <c r="L5" s="1"/>
      <c r="M5" s="1"/>
      <c r="N5" s="1"/>
      <c r="O5" s="1"/>
    </row>
    <row r="6" spans="12:14" ht="14.25">
      <c r="L6" s="1"/>
      <c r="M6" s="1"/>
      <c r="N6" s="1" t="s">
        <v>111</v>
      </c>
    </row>
    <row r="7" spans="12:14" ht="14.25">
      <c r="L7" s="1"/>
      <c r="M7" s="1"/>
      <c r="N7" s="1" t="s">
        <v>0</v>
      </c>
    </row>
    <row r="8" spans="12:14" ht="14.25">
      <c r="L8" s="1"/>
      <c r="M8" s="1"/>
      <c r="N8" t="s">
        <v>103</v>
      </c>
    </row>
    <row r="9" spans="12:14" ht="14.25">
      <c r="L9" s="1"/>
      <c r="M9" s="1"/>
      <c r="N9" t="s">
        <v>129</v>
      </c>
    </row>
    <row r="10" spans="12:14" ht="14.25">
      <c r="L10" s="1"/>
      <c r="M10" s="1"/>
      <c r="N10" t="s">
        <v>128</v>
      </c>
    </row>
    <row r="11" spans="1:16" ht="18">
      <c r="A11" s="159" t="s">
        <v>113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1:16" ht="15.75">
      <c r="A12" s="3" t="s">
        <v>2</v>
      </c>
      <c r="B12" s="3"/>
      <c r="C12" s="3"/>
      <c r="D12" s="3"/>
      <c r="J12" s="101"/>
      <c r="P12" s="4"/>
    </row>
    <row r="13" spans="1:16" ht="21" customHeight="1">
      <c r="A13" s="160" t="s">
        <v>3</v>
      </c>
      <c r="B13" s="176" t="s">
        <v>114</v>
      </c>
      <c r="C13" s="163" t="s">
        <v>5</v>
      </c>
      <c r="D13" s="165"/>
      <c r="E13" s="155" t="s">
        <v>6</v>
      </c>
      <c r="F13" s="155" t="s">
        <v>7</v>
      </c>
      <c r="G13" s="179" t="s">
        <v>73</v>
      </c>
      <c r="H13" s="180"/>
      <c r="I13" s="181"/>
      <c r="J13" s="155" t="s">
        <v>89</v>
      </c>
      <c r="K13" s="179" t="s">
        <v>12</v>
      </c>
      <c r="L13" s="180"/>
      <c r="M13" s="181"/>
      <c r="N13" s="176" t="s">
        <v>124</v>
      </c>
      <c r="O13" s="176" t="s">
        <v>87</v>
      </c>
      <c r="P13" s="9" t="s">
        <v>16</v>
      </c>
    </row>
    <row r="14" spans="1:17" ht="51.75" customHeight="1">
      <c r="A14" s="162"/>
      <c r="B14" s="178"/>
      <c r="C14" s="7" t="s">
        <v>17</v>
      </c>
      <c r="D14" s="7" t="s">
        <v>18</v>
      </c>
      <c r="E14" s="156"/>
      <c r="F14" s="156"/>
      <c r="G14" s="6" t="s">
        <v>96</v>
      </c>
      <c r="H14" s="6" t="s">
        <v>9</v>
      </c>
      <c r="I14" s="6" t="s">
        <v>10</v>
      </c>
      <c r="J14" s="156"/>
      <c r="K14" s="11" t="s">
        <v>97</v>
      </c>
      <c r="L14" s="12" t="s">
        <v>98</v>
      </c>
      <c r="M14" s="8" t="s">
        <v>15</v>
      </c>
      <c r="N14" s="178"/>
      <c r="O14" s="178"/>
      <c r="P14" s="142" t="s">
        <v>112</v>
      </c>
      <c r="Q14" t="s">
        <v>127</v>
      </c>
    </row>
    <row r="15" spans="1:16" ht="12.75">
      <c r="A15" s="14">
        <v>1</v>
      </c>
      <c r="B15" s="14">
        <v>2</v>
      </c>
      <c r="C15" s="10">
        <v>3</v>
      </c>
      <c r="D15" s="10">
        <v>4</v>
      </c>
      <c r="E15" s="15">
        <v>5</v>
      </c>
      <c r="F15" s="14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7">
        <v>13</v>
      </c>
      <c r="N15" s="18">
        <v>14</v>
      </c>
      <c r="O15" s="123">
        <v>15</v>
      </c>
      <c r="P15" s="17">
        <v>16</v>
      </c>
    </row>
    <row r="16" spans="1:20" ht="27.75" customHeight="1">
      <c r="A16" s="19" t="s">
        <v>20</v>
      </c>
      <c r="B16" s="20">
        <v>504</v>
      </c>
      <c r="C16" s="21">
        <v>1446084</v>
      </c>
      <c r="D16" s="21">
        <v>127883</v>
      </c>
      <c r="E16" s="21">
        <f aca="true" t="shared" si="0" ref="E16:E21">SUM(C16:D16)</f>
        <v>1573967</v>
      </c>
      <c r="F16" s="22">
        <f aca="true" t="shared" si="1" ref="F16:F21">SUM(G16:I16)</f>
        <v>0</v>
      </c>
      <c r="G16" s="22"/>
      <c r="H16" s="22"/>
      <c r="I16" s="22"/>
      <c r="J16" s="21">
        <f>E16-G16</f>
        <v>1573967</v>
      </c>
      <c r="K16" s="22">
        <v>1516079</v>
      </c>
      <c r="L16" s="22"/>
      <c r="M16" s="23"/>
      <c r="N16" s="21">
        <f aca="true" t="shared" si="2" ref="N16:N21">SUM(K16:M16)</f>
        <v>1516079</v>
      </c>
      <c r="O16" s="99">
        <f>N16/B16</f>
        <v>3008.093253968254</v>
      </c>
      <c r="P16" s="19"/>
      <c r="Q16" s="2">
        <v>57888</v>
      </c>
      <c r="R16" s="25">
        <f aca="true" t="shared" si="3" ref="R16:R26">J16-Q16</f>
        <v>1516079</v>
      </c>
      <c r="T16" s="25"/>
    </row>
    <row r="17" spans="1:20" ht="27.75" customHeight="1">
      <c r="A17" s="19" t="s">
        <v>21</v>
      </c>
      <c r="B17" s="20">
        <v>556</v>
      </c>
      <c r="C17" s="21">
        <v>1522143</v>
      </c>
      <c r="D17" s="21">
        <v>149234</v>
      </c>
      <c r="E17" s="21">
        <f t="shared" si="0"/>
        <v>1671377</v>
      </c>
      <c r="F17" s="22">
        <f t="shared" si="1"/>
        <v>3936</v>
      </c>
      <c r="G17" s="22">
        <v>60</v>
      </c>
      <c r="H17" s="22"/>
      <c r="I17" s="22">
        <v>3876</v>
      </c>
      <c r="J17" s="21">
        <f aca="true" t="shared" si="4" ref="J17:J24">E17-G17</f>
        <v>1671317</v>
      </c>
      <c r="K17" s="22">
        <v>1671317</v>
      </c>
      <c r="L17" s="22"/>
      <c r="M17" s="23"/>
      <c r="N17" s="21">
        <f t="shared" si="2"/>
        <v>1671317</v>
      </c>
      <c r="O17" s="99">
        <f>N17/B17</f>
        <v>3005.9658273381297</v>
      </c>
      <c r="P17" s="19"/>
      <c r="Q17" s="2"/>
      <c r="R17" s="25">
        <f t="shared" si="3"/>
        <v>1671317</v>
      </c>
      <c r="T17" s="25"/>
    </row>
    <row r="18" spans="1:20" ht="27.75" customHeight="1">
      <c r="A18" s="19" t="s">
        <v>22</v>
      </c>
      <c r="B18" s="20">
        <v>706</v>
      </c>
      <c r="C18" s="21">
        <v>2317525</v>
      </c>
      <c r="D18" s="21">
        <v>220895</v>
      </c>
      <c r="E18" s="21">
        <f t="shared" si="0"/>
        <v>2538420</v>
      </c>
      <c r="F18" s="22">
        <f t="shared" si="1"/>
        <v>14248</v>
      </c>
      <c r="G18" s="22"/>
      <c r="H18" s="22"/>
      <c r="I18" s="22">
        <v>14248</v>
      </c>
      <c r="J18" s="21">
        <f t="shared" si="4"/>
        <v>2538420</v>
      </c>
      <c r="K18" s="22">
        <v>2178420</v>
      </c>
      <c r="L18" s="22"/>
      <c r="M18" s="23">
        <v>170208</v>
      </c>
      <c r="N18" s="21">
        <f t="shared" si="2"/>
        <v>2348628</v>
      </c>
      <c r="O18" s="99">
        <f>N18/B18</f>
        <v>3326.668555240793</v>
      </c>
      <c r="P18" s="19"/>
      <c r="Q18" s="25">
        <v>189792</v>
      </c>
      <c r="R18" s="25">
        <f t="shared" si="3"/>
        <v>2348628</v>
      </c>
      <c r="T18" s="25"/>
    </row>
    <row r="19" spans="1:20" ht="27.75" customHeight="1">
      <c r="A19" s="19" t="s">
        <v>23</v>
      </c>
      <c r="B19" s="20">
        <v>887</v>
      </c>
      <c r="C19" s="21">
        <v>2468397</v>
      </c>
      <c r="D19" s="21">
        <v>190355</v>
      </c>
      <c r="E19" s="21">
        <f t="shared" si="0"/>
        <v>2658752</v>
      </c>
      <c r="F19" s="22">
        <f t="shared" si="1"/>
        <v>4800</v>
      </c>
      <c r="G19" s="22"/>
      <c r="H19" s="22"/>
      <c r="I19" s="22">
        <v>4800</v>
      </c>
      <c r="J19" s="21">
        <f t="shared" si="4"/>
        <v>2658752</v>
      </c>
      <c r="K19" s="22">
        <v>2658752</v>
      </c>
      <c r="L19" s="22"/>
      <c r="M19" s="23"/>
      <c r="N19" s="21">
        <f t="shared" si="2"/>
        <v>2658752</v>
      </c>
      <c r="O19" s="99">
        <f>N19/B19</f>
        <v>2997.465614430665</v>
      </c>
      <c r="P19" s="19"/>
      <c r="Q19" s="2"/>
      <c r="R19" s="25">
        <f t="shared" si="3"/>
        <v>2658752</v>
      </c>
      <c r="T19" s="25"/>
    </row>
    <row r="20" spans="1:20" ht="27.75" customHeight="1">
      <c r="A20" s="19" t="s">
        <v>24</v>
      </c>
      <c r="B20" s="20">
        <v>976</v>
      </c>
      <c r="C20" s="21">
        <v>3054030</v>
      </c>
      <c r="D20" s="21">
        <v>308894</v>
      </c>
      <c r="E20" s="21">
        <f t="shared" si="0"/>
        <v>3362924</v>
      </c>
      <c r="F20" s="22">
        <f t="shared" si="1"/>
        <v>5568</v>
      </c>
      <c r="G20" s="22">
        <v>60</v>
      </c>
      <c r="H20" s="22"/>
      <c r="I20" s="22">
        <v>5508</v>
      </c>
      <c r="J20" s="21">
        <f t="shared" si="4"/>
        <v>3362864</v>
      </c>
      <c r="K20" s="22">
        <v>3011526</v>
      </c>
      <c r="L20" s="22"/>
      <c r="M20" s="23">
        <v>351338</v>
      </c>
      <c r="N20" s="21">
        <f t="shared" si="2"/>
        <v>3362864</v>
      </c>
      <c r="O20" s="99">
        <f>N20/B20</f>
        <v>3445.55737704918</v>
      </c>
      <c r="P20" s="19"/>
      <c r="Q20" s="2"/>
      <c r="R20" s="25">
        <f t="shared" si="3"/>
        <v>3362864</v>
      </c>
      <c r="T20" s="25"/>
    </row>
    <row r="21" spans="1:20" s="136" customFormat="1" ht="27.75" customHeight="1">
      <c r="A21" s="130" t="s">
        <v>99</v>
      </c>
      <c r="B21" s="131"/>
      <c r="C21" s="144">
        <v>146084</v>
      </c>
      <c r="D21" s="104">
        <v>99798</v>
      </c>
      <c r="E21" s="21">
        <f t="shared" si="0"/>
        <v>245882</v>
      </c>
      <c r="F21" s="22">
        <f t="shared" si="1"/>
        <v>2540</v>
      </c>
      <c r="G21" s="132">
        <v>2540</v>
      </c>
      <c r="H21" s="132"/>
      <c r="I21" s="132"/>
      <c r="J21" s="21">
        <f t="shared" si="4"/>
        <v>243342</v>
      </c>
      <c r="L21" s="22"/>
      <c r="M21" s="133">
        <v>243342</v>
      </c>
      <c r="N21" s="21">
        <f t="shared" si="2"/>
        <v>243342</v>
      </c>
      <c r="O21" s="99"/>
      <c r="P21" s="19"/>
      <c r="Q21" s="134"/>
      <c r="R21" s="25">
        <f t="shared" si="3"/>
        <v>243342</v>
      </c>
      <c r="S21" s="135"/>
      <c r="T21" s="25"/>
    </row>
    <row r="22" spans="1:20" s="54" customFormat="1" ht="27.75" customHeight="1">
      <c r="A22" s="29" t="s">
        <v>101</v>
      </c>
      <c r="B22" s="119">
        <f aca="true" t="shared" si="5" ref="B22:I22">SUM(B20:B21)</f>
        <v>976</v>
      </c>
      <c r="C22" s="119">
        <f t="shared" si="5"/>
        <v>3200114</v>
      </c>
      <c r="D22" s="119">
        <f t="shared" si="5"/>
        <v>408692</v>
      </c>
      <c r="E22" s="119">
        <f t="shared" si="5"/>
        <v>3608806</v>
      </c>
      <c r="F22" s="119">
        <f t="shared" si="5"/>
        <v>8108</v>
      </c>
      <c r="G22" s="119">
        <f t="shared" si="5"/>
        <v>2600</v>
      </c>
      <c r="H22" s="119">
        <f t="shared" si="5"/>
        <v>0</v>
      </c>
      <c r="I22" s="119">
        <f t="shared" si="5"/>
        <v>5508</v>
      </c>
      <c r="J22" s="119">
        <f>SUM(J20:J21)</f>
        <v>3606206</v>
      </c>
      <c r="K22" s="119">
        <f>SUM(K20:K21)</f>
        <v>3011526</v>
      </c>
      <c r="L22" s="119">
        <f>SUM(L20:L21)</f>
        <v>0</v>
      </c>
      <c r="M22" s="119">
        <f>SUM(M20:M21)</f>
        <v>594680</v>
      </c>
      <c r="N22" s="119">
        <f>SUM(N20:N21)</f>
        <v>3606206</v>
      </c>
      <c r="O22" s="99">
        <f>N22/B22</f>
        <v>3694.8831967213114</v>
      </c>
      <c r="P22" s="29"/>
      <c r="Q22" s="122"/>
      <c r="R22" s="25">
        <f t="shared" si="3"/>
        <v>3606206</v>
      </c>
      <c r="S22" s="116"/>
      <c r="T22" s="25"/>
    </row>
    <row r="23" spans="1:20" ht="27.75" customHeight="1">
      <c r="A23" s="19" t="s">
        <v>25</v>
      </c>
      <c r="B23" s="20">
        <v>1130</v>
      </c>
      <c r="C23" s="104">
        <v>4130708</v>
      </c>
      <c r="D23" s="21">
        <v>484542</v>
      </c>
      <c r="E23" s="21">
        <f>SUM(C23:D23)</f>
        <v>4615250</v>
      </c>
      <c r="F23" s="22">
        <f>SUM(G23:I23)</f>
        <v>5224</v>
      </c>
      <c r="G23" s="22"/>
      <c r="H23" s="22"/>
      <c r="I23" s="22">
        <v>5224</v>
      </c>
      <c r="J23" s="21">
        <f t="shared" si="4"/>
        <v>4615250</v>
      </c>
      <c r="K23" s="132">
        <v>3486705</v>
      </c>
      <c r="L23" s="22"/>
      <c r="M23" s="23">
        <v>538208</v>
      </c>
      <c r="N23" s="21">
        <f>SUM(K23:M23)</f>
        <v>4024913</v>
      </c>
      <c r="O23" s="99">
        <f>N23/B23</f>
        <v>3561.8699115044246</v>
      </c>
      <c r="P23" s="19"/>
      <c r="Q23" s="2">
        <v>590337</v>
      </c>
      <c r="R23" s="25">
        <f t="shared" si="3"/>
        <v>4024913</v>
      </c>
      <c r="T23" s="25"/>
    </row>
    <row r="24" spans="1:20" s="136" customFormat="1" ht="27.75" customHeight="1">
      <c r="A24" s="137" t="s">
        <v>100</v>
      </c>
      <c r="B24" s="138"/>
      <c r="C24" s="104">
        <v>383594</v>
      </c>
      <c r="D24" s="104">
        <v>270313</v>
      </c>
      <c r="E24" s="21">
        <f>SUM(C24:D24)</f>
        <v>653907</v>
      </c>
      <c r="F24" s="22">
        <f>SUM(G24:I24)</f>
        <v>168100</v>
      </c>
      <c r="G24" s="132">
        <v>168100</v>
      </c>
      <c r="H24" s="132"/>
      <c r="I24" s="132"/>
      <c r="J24" s="21">
        <f t="shared" si="4"/>
        <v>485807</v>
      </c>
      <c r="K24" s="132"/>
      <c r="L24" s="132"/>
      <c r="M24" s="131">
        <v>388807</v>
      </c>
      <c r="N24" s="104">
        <f>SUM(K24:M24)</f>
        <v>388807</v>
      </c>
      <c r="O24" s="99"/>
      <c r="P24" s="130"/>
      <c r="Q24" s="134">
        <v>97000</v>
      </c>
      <c r="R24" s="25">
        <f t="shared" si="3"/>
        <v>388807</v>
      </c>
      <c r="S24" s="135"/>
      <c r="T24" s="25"/>
    </row>
    <row r="25" spans="1:20" s="54" customFormat="1" ht="27.75" customHeight="1">
      <c r="A25" s="121" t="s">
        <v>102</v>
      </c>
      <c r="B25" s="26">
        <f aca="true" t="shared" si="6" ref="B25:I25">SUM(B23:B24)</f>
        <v>1130</v>
      </c>
      <c r="C25" s="26">
        <f t="shared" si="6"/>
        <v>4514302</v>
      </c>
      <c r="D25" s="26">
        <f t="shared" si="6"/>
        <v>754855</v>
      </c>
      <c r="E25" s="26">
        <f t="shared" si="6"/>
        <v>5269157</v>
      </c>
      <c r="F25" s="26">
        <f t="shared" si="6"/>
        <v>173324</v>
      </c>
      <c r="G25" s="26">
        <f t="shared" si="6"/>
        <v>168100</v>
      </c>
      <c r="H25" s="26">
        <f t="shared" si="6"/>
        <v>0</v>
      </c>
      <c r="I25" s="26">
        <f t="shared" si="6"/>
        <v>5224</v>
      </c>
      <c r="J25" s="26">
        <f>SUM(J23:J24)</f>
        <v>5101057</v>
      </c>
      <c r="K25" s="26">
        <f>SUM(K23:K24)</f>
        <v>3486705</v>
      </c>
      <c r="L25" s="26">
        <f>SUM(L23:L24)</f>
        <v>0</v>
      </c>
      <c r="M25" s="26">
        <f>SUM(M23:M24)</f>
        <v>927015</v>
      </c>
      <c r="N25" s="26">
        <f>SUM(N23:N24)</f>
        <v>4413720</v>
      </c>
      <c r="O25" s="99">
        <f>N25/B25</f>
        <v>3905.9469026548672</v>
      </c>
      <c r="P25" s="29"/>
      <c r="Q25" s="122">
        <f>SUM(Q23:Q24)</f>
        <v>687337</v>
      </c>
      <c r="R25" s="25">
        <f t="shared" si="3"/>
        <v>4413720</v>
      </c>
      <c r="S25" s="116"/>
      <c r="T25" s="25"/>
    </row>
    <row r="26" spans="1:20" s="1" customFormat="1" ht="27.75" customHeight="1">
      <c r="A26" s="26" t="s">
        <v>26</v>
      </c>
      <c r="B26" s="26">
        <f>B16+B17+B18+B19+B22+B25</f>
        <v>4759</v>
      </c>
      <c r="C26" s="26">
        <f>C16+C17+C18+C19+C22+C25</f>
        <v>15468565</v>
      </c>
      <c r="D26" s="26">
        <f>D16+D17+D18+D19+D22+D25</f>
        <v>1851914</v>
      </c>
      <c r="E26" s="26">
        <f>E16+E17+E18+E19+E22+E25</f>
        <v>17320479</v>
      </c>
      <c r="F26" s="26">
        <f>F16+F17+F18+F19+F22+F25</f>
        <v>204416</v>
      </c>
      <c r="G26" s="26">
        <f aca="true" t="shared" si="7" ref="G26:N26">G16+G17+G18+G19+G22+G25</f>
        <v>170760</v>
      </c>
      <c r="H26" s="26">
        <f t="shared" si="7"/>
        <v>0</v>
      </c>
      <c r="I26" s="26">
        <f t="shared" si="7"/>
        <v>33656</v>
      </c>
      <c r="J26" s="26">
        <f t="shared" si="7"/>
        <v>17149719</v>
      </c>
      <c r="K26" s="26">
        <f t="shared" si="7"/>
        <v>14522799</v>
      </c>
      <c r="L26" s="26">
        <f t="shared" si="7"/>
        <v>0</v>
      </c>
      <c r="M26" s="26">
        <f t="shared" si="7"/>
        <v>1691903</v>
      </c>
      <c r="N26" s="26">
        <f t="shared" si="7"/>
        <v>16214702</v>
      </c>
      <c r="O26" s="99">
        <f>N26/B26</f>
        <v>3407.165791132591</v>
      </c>
      <c r="P26" s="26"/>
      <c r="Q26" s="26">
        <f>Q16+Q17+Q18+Q19+Q22+Q25</f>
        <v>935017</v>
      </c>
      <c r="R26" s="25">
        <f t="shared" si="3"/>
        <v>16214702</v>
      </c>
      <c r="S26" s="31"/>
      <c r="T26" s="25"/>
    </row>
    <row r="27" spans="1:19" s="1" customFormat="1" ht="15" customHeight="1">
      <c r="A27" s="128"/>
      <c r="B27" s="128"/>
      <c r="C27" s="128"/>
      <c r="D27" s="128"/>
      <c r="E27" s="128"/>
      <c r="F27" s="129"/>
      <c r="G27" s="129"/>
      <c r="H27" s="32"/>
      <c r="I27" s="32"/>
      <c r="J27" s="32"/>
      <c r="K27" s="32"/>
      <c r="L27" s="32"/>
      <c r="M27" s="33"/>
      <c r="N27" s="33"/>
      <c r="O27" s="34"/>
      <c r="P27" s="37"/>
      <c r="Q27" s="30"/>
      <c r="R27" s="31"/>
      <c r="S27" s="31"/>
    </row>
    <row r="28" spans="1:20" s="1" customFormat="1" ht="12" customHeight="1">
      <c r="A28" s="128"/>
      <c r="B28" s="128"/>
      <c r="C28" s="128"/>
      <c r="D28" s="128"/>
      <c r="E28" s="128"/>
      <c r="F28" s="129"/>
      <c r="G28" s="129"/>
      <c r="H28" s="32"/>
      <c r="I28" s="32"/>
      <c r="J28" s="32"/>
      <c r="K28" s="32"/>
      <c r="L28" s="32"/>
      <c r="M28" s="33"/>
      <c r="N28" s="33"/>
      <c r="O28" s="34"/>
      <c r="P28" s="37"/>
      <c r="Q28" s="30"/>
      <c r="R28" s="31"/>
      <c r="S28" s="31"/>
      <c r="T28" s="31"/>
    </row>
    <row r="29" spans="1:19" s="1" customFormat="1" ht="9.75" customHeight="1">
      <c r="A29" s="3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4"/>
      <c r="P29" s="33"/>
      <c r="Q29" s="30"/>
      <c r="R29" s="31"/>
      <c r="S29" s="31"/>
    </row>
    <row r="30" spans="1:16" ht="15" customHeight="1">
      <c r="A30" s="3" t="s">
        <v>1</v>
      </c>
      <c r="B30" s="3"/>
      <c r="C30" s="3"/>
      <c r="D30" s="3"/>
      <c r="J30" s="25"/>
      <c r="K30" s="25"/>
      <c r="L30" s="25"/>
      <c r="M30" s="25"/>
      <c r="O30" s="36"/>
      <c r="P30" s="4"/>
    </row>
    <row r="31" spans="1:16" ht="15.75">
      <c r="A31" s="3" t="s">
        <v>2</v>
      </c>
      <c r="B31" s="3"/>
      <c r="C31" s="3"/>
      <c r="D31" s="3"/>
      <c r="J31" s="25"/>
      <c r="K31" s="25"/>
      <c r="O31" s="4"/>
      <c r="P31" s="4"/>
    </row>
    <row r="32" spans="1:16" ht="12.75" customHeight="1">
      <c r="A32" s="160" t="s">
        <v>3</v>
      </c>
      <c r="B32" s="176" t="s">
        <v>114</v>
      </c>
      <c r="C32" s="163" t="s">
        <v>5</v>
      </c>
      <c r="D32" s="165"/>
      <c r="E32" s="155" t="s">
        <v>6</v>
      </c>
      <c r="F32" s="155" t="s">
        <v>7</v>
      </c>
      <c r="G32" s="179" t="s">
        <v>73</v>
      </c>
      <c r="H32" s="180"/>
      <c r="I32" s="181"/>
      <c r="J32" s="155" t="s">
        <v>89</v>
      </c>
      <c r="K32" s="179" t="s">
        <v>12</v>
      </c>
      <c r="L32" s="180"/>
      <c r="M32" s="181"/>
      <c r="N32" s="176" t="s">
        <v>124</v>
      </c>
      <c r="O32" s="176" t="s">
        <v>87</v>
      </c>
      <c r="P32" s="9" t="s">
        <v>16</v>
      </c>
    </row>
    <row r="33" spans="1:16" ht="52.5" customHeight="1">
      <c r="A33" s="162"/>
      <c r="B33" s="178"/>
      <c r="C33" s="7" t="s">
        <v>17</v>
      </c>
      <c r="D33" s="7" t="s">
        <v>18</v>
      </c>
      <c r="E33" s="156"/>
      <c r="F33" s="156"/>
      <c r="G33" s="6" t="s">
        <v>96</v>
      </c>
      <c r="H33" s="6" t="s">
        <v>9</v>
      </c>
      <c r="I33" s="6" t="s">
        <v>10</v>
      </c>
      <c r="J33" s="156"/>
      <c r="K33" s="11" t="s">
        <v>97</v>
      </c>
      <c r="L33" s="12" t="s">
        <v>98</v>
      </c>
      <c r="M33" s="8" t="s">
        <v>15</v>
      </c>
      <c r="N33" s="178"/>
      <c r="O33" s="178"/>
      <c r="P33" s="13" t="s">
        <v>19</v>
      </c>
    </row>
    <row r="34" spans="1:16" ht="12.75">
      <c r="A34" s="14">
        <v>1</v>
      </c>
      <c r="B34" s="14">
        <v>2</v>
      </c>
      <c r="C34" s="10">
        <v>3</v>
      </c>
      <c r="D34" s="10">
        <v>4</v>
      </c>
      <c r="E34" s="15">
        <v>5</v>
      </c>
      <c r="F34" s="14">
        <v>6</v>
      </c>
      <c r="G34" s="15">
        <v>7</v>
      </c>
      <c r="H34" s="15">
        <v>8</v>
      </c>
      <c r="I34" s="15">
        <v>9</v>
      </c>
      <c r="J34" s="15">
        <v>10</v>
      </c>
      <c r="K34" s="15">
        <v>11</v>
      </c>
      <c r="L34" s="15">
        <v>12</v>
      </c>
      <c r="M34" s="17">
        <v>13</v>
      </c>
      <c r="N34" s="18">
        <v>14</v>
      </c>
      <c r="O34" s="123">
        <v>15</v>
      </c>
      <c r="P34" s="17">
        <v>16</v>
      </c>
    </row>
    <row r="35" spans="1:16" ht="27" customHeight="1">
      <c r="A35" s="112" t="s">
        <v>95</v>
      </c>
      <c r="B35" s="26">
        <v>22</v>
      </c>
      <c r="C35" s="26"/>
      <c r="D35" s="26"/>
      <c r="E35" s="26"/>
      <c r="F35" s="26"/>
      <c r="G35" s="35"/>
      <c r="H35" s="35"/>
      <c r="I35" s="35"/>
      <c r="J35" s="29">
        <v>66374</v>
      </c>
      <c r="K35" s="29">
        <v>66374</v>
      </c>
      <c r="L35" s="29"/>
      <c r="M35" s="26"/>
      <c r="N35" s="29">
        <v>66374</v>
      </c>
      <c r="O35" s="29">
        <f>N35/B35</f>
        <v>3017</v>
      </c>
      <c r="P35" s="26"/>
    </row>
    <row r="36" spans="1:16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O36" s="25"/>
      <c r="P36" s="25"/>
    </row>
    <row r="37" spans="1:16" ht="18" customHeight="1">
      <c r="A37" s="187" t="s">
        <v>117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38"/>
      <c r="N37" s="39"/>
      <c r="O37" s="25"/>
      <c r="P37" s="25"/>
    </row>
    <row r="38" spans="1:16" ht="15.75">
      <c r="A38" s="40" t="s">
        <v>1</v>
      </c>
      <c r="B38" s="40"/>
      <c r="C38" s="40"/>
      <c r="D38" s="40"/>
      <c r="E38" s="25"/>
      <c r="F38" s="25"/>
      <c r="G38" s="25"/>
      <c r="H38" s="25"/>
      <c r="I38" s="25"/>
      <c r="J38" s="25"/>
      <c r="K38" s="25"/>
      <c r="L38" s="25"/>
      <c r="M38" s="25"/>
      <c r="N38" s="37"/>
      <c r="O38" s="25"/>
      <c r="P38" s="25"/>
    </row>
    <row r="39" spans="1:16" ht="15.75">
      <c r="A39" s="40" t="s">
        <v>27</v>
      </c>
      <c r="B39" s="40"/>
      <c r="C39" s="40"/>
      <c r="D39" s="40"/>
      <c r="E39" s="25"/>
      <c r="F39" s="25"/>
      <c r="K39" s="101"/>
      <c r="M39" s="25"/>
      <c r="N39" s="37"/>
      <c r="O39" s="25"/>
      <c r="P39" s="25"/>
    </row>
    <row r="40" spans="1:16" ht="12.75" customHeight="1">
      <c r="A40" s="160" t="s">
        <v>3</v>
      </c>
      <c r="B40" s="176" t="s">
        <v>114</v>
      </c>
      <c r="C40" s="163" t="s">
        <v>5</v>
      </c>
      <c r="D40" s="165"/>
      <c r="E40" s="155" t="s">
        <v>6</v>
      </c>
      <c r="F40" s="155" t="s">
        <v>7</v>
      </c>
      <c r="G40" s="179" t="s">
        <v>73</v>
      </c>
      <c r="H40" s="180"/>
      <c r="I40" s="181"/>
      <c r="J40" s="155" t="s">
        <v>89</v>
      </c>
      <c r="K40" s="179" t="s">
        <v>12</v>
      </c>
      <c r="L40" s="180"/>
      <c r="M40" s="181"/>
      <c r="N40" s="176" t="s">
        <v>124</v>
      </c>
      <c r="O40" s="176" t="s">
        <v>87</v>
      </c>
      <c r="P40" s="9" t="s">
        <v>16</v>
      </c>
    </row>
    <row r="41" spans="1:16" ht="51">
      <c r="A41" s="162"/>
      <c r="B41" s="178"/>
      <c r="C41" s="7" t="s">
        <v>17</v>
      </c>
      <c r="D41" s="7" t="s">
        <v>18</v>
      </c>
      <c r="E41" s="156"/>
      <c r="F41" s="156"/>
      <c r="G41" s="6" t="s">
        <v>96</v>
      </c>
      <c r="H41" s="6" t="s">
        <v>9</v>
      </c>
      <c r="I41" s="6" t="s">
        <v>10</v>
      </c>
      <c r="J41" s="156"/>
      <c r="K41" s="11" t="s">
        <v>97</v>
      </c>
      <c r="L41" s="12" t="s">
        <v>98</v>
      </c>
      <c r="M41" s="8" t="s">
        <v>15</v>
      </c>
      <c r="N41" s="178"/>
      <c r="O41" s="178"/>
      <c r="P41" s="142" t="s">
        <v>112</v>
      </c>
    </row>
    <row r="42" spans="1:16" ht="15.75" customHeight="1">
      <c r="A42" s="14">
        <v>1</v>
      </c>
      <c r="B42" s="14">
        <v>2</v>
      </c>
      <c r="C42" s="10">
        <v>3</v>
      </c>
      <c r="D42" s="10">
        <v>4</v>
      </c>
      <c r="E42" s="15">
        <v>5</v>
      </c>
      <c r="F42" s="14">
        <v>6</v>
      </c>
      <c r="G42" s="15">
        <v>7</v>
      </c>
      <c r="H42" s="15">
        <v>8</v>
      </c>
      <c r="I42" s="15">
        <v>9</v>
      </c>
      <c r="J42" s="15">
        <v>10</v>
      </c>
      <c r="K42" s="15">
        <v>11</v>
      </c>
      <c r="L42" s="15">
        <v>12</v>
      </c>
      <c r="M42" s="17">
        <v>13</v>
      </c>
      <c r="N42" s="18">
        <v>14</v>
      </c>
      <c r="O42" s="123">
        <v>15</v>
      </c>
      <c r="P42" s="17">
        <v>16</v>
      </c>
    </row>
    <row r="43" spans="1:18" ht="25.5" customHeight="1">
      <c r="A43" s="26" t="s">
        <v>28</v>
      </c>
      <c r="B43" s="35">
        <v>45</v>
      </c>
      <c r="C43" s="27">
        <v>486725</v>
      </c>
      <c r="D43" s="27">
        <v>28887</v>
      </c>
      <c r="E43" s="27">
        <f>SUM(C43:D43)</f>
        <v>515612</v>
      </c>
      <c r="F43" s="28">
        <f>SUM(G43:I43)</f>
        <v>4464</v>
      </c>
      <c r="G43" s="28">
        <v>4464</v>
      </c>
      <c r="H43" s="28"/>
      <c r="I43" s="28"/>
      <c r="J43" s="29">
        <f>E43-G43</f>
        <v>511148</v>
      </c>
      <c r="K43" s="41">
        <v>511148</v>
      </c>
      <c r="L43" s="41"/>
      <c r="M43" s="26"/>
      <c r="N43" s="41">
        <f>SUM(K43:M43)</f>
        <v>511148</v>
      </c>
      <c r="O43" s="41">
        <f>N43/B43</f>
        <v>11358.844444444445</v>
      </c>
      <c r="P43" s="29"/>
      <c r="R43" s="2"/>
    </row>
    <row r="44" spans="1:18" ht="25.5" customHeight="1">
      <c r="A44" s="33"/>
      <c r="B44" s="33"/>
      <c r="C44" s="32"/>
      <c r="D44" s="32"/>
      <c r="E44" s="32"/>
      <c r="F44" s="32"/>
      <c r="G44" s="32"/>
      <c r="H44" s="32"/>
      <c r="I44" s="32"/>
      <c r="J44" s="34"/>
      <c r="K44" s="34"/>
      <c r="L44" s="34"/>
      <c r="M44" s="33"/>
      <c r="N44" s="34"/>
      <c r="O44" s="34"/>
      <c r="P44" s="34"/>
      <c r="R44" s="2"/>
    </row>
    <row r="45" spans="1:18" ht="25.5" customHeight="1">
      <c r="A45" s="33"/>
      <c r="B45" s="33"/>
      <c r="C45" s="32"/>
      <c r="D45" s="32"/>
      <c r="E45" s="32"/>
      <c r="F45" s="32"/>
      <c r="G45" s="32"/>
      <c r="H45" s="32"/>
      <c r="I45" s="32"/>
      <c r="J45" s="34"/>
      <c r="K45" s="34"/>
      <c r="L45" s="34"/>
      <c r="M45" s="33"/>
      <c r="N45" s="34"/>
      <c r="O45" s="34"/>
      <c r="P45" s="34"/>
      <c r="R45" s="2"/>
    </row>
    <row r="46" spans="1:18" ht="25.5" customHeight="1">
      <c r="A46" s="159" t="s">
        <v>117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03"/>
      <c r="O46" s="34"/>
      <c r="P46" s="34"/>
      <c r="R46" s="2"/>
    </row>
    <row r="47" spans="1:18" ht="25.5" customHeight="1">
      <c r="A47" s="3" t="s">
        <v>1</v>
      </c>
      <c r="B47" s="3"/>
      <c r="C47" s="3"/>
      <c r="K47" s="4"/>
      <c r="O47" s="34"/>
      <c r="P47" s="34"/>
      <c r="R47" s="2"/>
    </row>
    <row r="48" spans="1:18" ht="25.5" customHeight="1">
      <c r="A48" s="3" t="s">
        <v>56</v>
      </c>
      <c r="B48" s="3"/>
      <c r="C48" s="3"/>
      <c r="K48" s="4"/>
      <c r="O48" s="34"/>
      <c r="P48" s="34"/>
      <c r="R48" s="2"/>
    </row>
    <row r="49" spans="1:18" ht="25.5" customHeight="1">
      <c r="A49" s="3"/>
      <c r="B49" s="3"/>
      <c r="C49" s="3"/>
      <c r="K49" s="4"/>
      <c r="O49" s="34"/>
      <c r="P49" s="34"/>
      <c r="R49" s="2"/>
    </row>
    <row r="50" spans="1:18" ht="25.5" customHeight="1">
      <c r="A50" s="160" t="s">
        <v>3</v>
      </c>
      <c r="B50" s="158" t="s">
        <v>114</v>
      </c>
      <c r="C50" s="163" t="s">
        <v>5</v>
      </c>
      <c r="D50" s="164"/>
      <c r="E50" s="165"/>
      <c r="F50" s="155" t="s">
        <v>6</v>
      </c>
      <c r="G50" s="163" t="s">
        <v>7</v>
      </c>
      <c r="H50" s="169" t="s">
        <v>57</v>
      </c>
      <c r="I50" s="169"/>
      <c r="J50" s="169"/>
      <c r="K50" s="157" t="s">
        <v>90</v>
      </c>
      <c r="L50" s="158" t="s">
        <v>92</v>
      </c>
      <c r="M50" s="186" t="s">
        <v>16</v>
      </c>
      <c r="N50" s="185"/>
      <c r="O50" s="34"/>
      <c r="P50" s="34"/>
      <c r="R50" s="2"/>
    </row>
    <row r="51" spans="1:18" ht="25.5" customHeight="1">
      <c r="A51" s="161"/>
      <c r="B51" s="158"/>
      <c r="C51" s="155" t="s">
        <v>17</v>
      </c>
      <c r="D51" s="155" t="s">
        <v>18</v>
      </c>
      <c r="E51" s="157" t="s">
        <v>58</v>
      </c>
      <c r="F51" s="166"/>
      <c r="G51" s="167"/>
      <c r="H51" s="157" t="s">
        <v>59</v>
      </c>
      <c r="I51" s="157" t="s">
        <v>60</v>
      </c>
      <c r="J51" s="157" t="s">
        <v>9</v>
      </c>
      <c r="K51" s="157"/>
      <c r="L51" s="158"/>
      <c r="M51" s="185"/>
      <c r="N51" s="185"/>
      <c r="O51" s="34"/>
      <c r="P51" s="34"/>
      <c r="R51" s="2"/>
    </row>
    <row r="52" spans="1:18" ht="25.5" customHeight="1">
      <c r="A52" s="162"/>
      <c r="B52" s="158"/>
      <c r="C52" s="156"/>
      <c r="D52" s="156"/>
      <c r="E52" s="157"/>
      <c r="F52" s="156"/>
      <c r="G52" s="168"/>
      <c r="H52" s="157"/>
      <c r="I52" s="157"/>
      <c r="J52" s="157"/>
      <c r="K52" s="157"/>
      <c r="L52" s="158"/>
      <c r="M52" s="151" t="s">
        <v>19</v>
      </c>
      <c r="N52" s="153"/>
      <c r="O52" s="34"/>
      <c r="P52" s="34"/>
      <c r="R52" s="2"/>
    </row>
    <row r="53" spans="1:18" ht="25.5" customHeight="1">
      <c r="A53" s="14">
        <v>1</v>
      </c>
      <c r="B53" s="14">
        <v>2</v>
      </c>
      <c r="C53" s="14">
        <v>3</v>
      </c>
      <c r="D53" s="14">
        <v>4</v>
      </c>
      <c r="E53" s="15">
        <v>5</v>
      </c>
      <c r="F53" s="14">
        <v>6</v>
      </c>
      <c r="G53" s="15">
        <v>7</v>
      </c>
      <c r="H53" s="15">
        <v>8</v>
      </c>
      <c r="I53" s="15">
        <v>9</v>
      </c>
      <c r="J53" s="16">
        <v>10</v>
      </c>
      <c r="K53" s="89">
        <v>11</v>
      </c>
      <c r="L53" s="14">
        <v>12</v>
      </c>
      <c r="M53" s="15">
        <v>13</v>
      </c>
      <c r="N53" s="154"/>
      <c r="O53" s="34"/>
      <c r="P53" s="34"/>
      <c r="R53" s="2"/>
    </row>
    <row r="54" spans="1:18" ht="25.5" customHeight="1">
      <c r="A54" s="87" t="s">
        <v>61</v>
      </c>
      <c r="B54" s="23">
        <v>71</v>
      </c>
      <c r="C54" s="21">
        <v>373122</v>
      </c>
      <c r="D54" s="21">
        <v>56232</v>
      </c>
      <c r="E54" s="21">
        <v>33920</v>
      </c>
      <c r="F54" s="21">
        <f>SUM(C54:E54)</f>
        <v>463274</v>
      </c>
      <c r="G54" s="21">
        <f>SUM(H54:J54)</f>
        <v>102820</v>
      </c>
      <c r="H54" s="21">
        <v>33920</v>
      </c>
      <c r="I54" s="21">
        <v>68900</v>
      </c>
      <c r="J54" s="21"/>
      <c r="K54" s="21">
        <f>F54-G54</f>
        <v>360454</v>
      </c>
      <c r="L54" s="19">
        <f>K54/B54</f>
        <v>5076.816901408451</v>
      </c>
      <c r="M54" s="152"/>
      <c r="N54" s="117"/>
      <c r="O54" s="34"/>
      <c r="P54" s="34"/>
      <c r="R54" s="2"/>
    </row>
    <row r="55" spans="1:18" ht="25.5" customHeight="1">
      <c r="A55" s="87" t="s">
        <v>62</v>
      </c>
      <c r="B55" s="23">
        <v>147</v>
      </c>
      <c r="C55" s="21">
        <v>438072</v>
      </c>
      <c r="D55" s="21">
        <v>73000</v>
      </c>
      <c r="E55" s="21">
        <v>57600</v>
      </c>
      <c r="F55" s="21">
        <f aca="true" t="shared" si="8" ref="F55:F62">SUM(C55:E55)</f>
        <v>568672</v>
      </c>
      <c r="G55" s="21">
        <f aca="true" t="shared" si="9" ref="G55:G62">SUM(H55:J55)</f>
        <v>174600</v>
      </c>
      <c r="H55" s="21">
        <v>57600</v>
      </c>
      <c r="I55" s="21">
        <v>117000</v>
      </c>
      <c r="J55" s="21"/>
      <c r="K55" s="21">
        <f aca="true" t="shared" si="10" ref="K55:K62">F55-G55</f>
        <v>394072</v>
      </c>
      <c r="L55" s="19">
        <f aca="true" t="shared" si="11" ref="L55:L63">K55/B55</f>
        <v>2680.7619047619046</v>
      </c>
      <c r="M55" s="152"/>
      <c r="N55" s="117"/>
      <c r="O55" s="34"/>
      <c r="P55" s="34"/>
      <c r="R55" s="2"/>
    </row>
    <row r="56" spans="1:18" ht="25.5" customHeight="1">
      <c r="A56" s="87" t="s">
        <v>63</v>
      </c>
      <c r="B56" s="23">
        <v>126</v>
      </c>
      <c r="C56" s="21">
        <v>851101</v>
      </c>
      <c r="D56" s="21">
        <v>99428</v>
      </c>
      <c r="E56" s="21">
        <v>80640</v>
      </c>
      <c r="F56" s="21">
        <f t="shared" si="8"/>
        <v>1031169</v>
      </c>
      <c r="G56" s="21">
        <f t="shared" si="9"/>
        <v>244440</v>
      </c>
      <c r="H56" s="21">
        <v>80640</v>
      </c>
      <c r="I56" s="21">
        <v>163800</v>
      </c>
      <c r="J56" s="21"/>
      <c r="K56" s="21">
        <f t="shared" si="10"/>
        <v>786729</v>
      </c>
      <c r="L56" s="19">
        <f t="shared" si="11"/>
        <v>6243.880952380952</v>
      </c>
      <c r="M56" s="152"/>
      <c r="N56" s="117"/>
      <c r="O56" s="34"/>
      <c r="P56" s="34"/>
      <c r="R56" s="2"/>
    </row>
    <row r="57" spans="1:18" ht="25.5" customHeight="1">
      <c r="A57" s="87" t="s">
        <v>64</v>
      </c>
      <c r="B57" s="23">
        <v>83</v>
      </c>
      <c r="C57" s="21">
        <v>390534</v>
      </c>
      <c r="D57" s="21">
        <v>49550</v>
      </c>
      <c r="E57" s="21">
        <v>27520</v>
      </c>
      <c r="F57" s="21">
        <f t="shared" si="8"/>
        <v>467604</v>
      </c>
      <c r="G57" s="21">
        <f t="shared" si="9"/>
        <v>83420</v>
      </c>
      <c r="H57" s="21">
        <v>27520</v>
      </c>
      <c r="I57" s="21">
        <v>55900</v>
      </c>
      <c r="J57" s="21"/>
      <c r="K57" s="21">
        <f t="shared" si="10"/>
        <v>384184</v>
      </c>
      <c r="L57" s="19">
        <f t="shared" si="11"/>
        <v>4628.722891566265</v>
      </c>
      <c r="M57" s="152"/>
      <c r="N57" s="117"/>
      <c r="O57" s="34"/>
      <c r="P57" s="34"/>
      <c r="R57" s="2"/>
    </row>
    <row r="58" spans="1:18" ht="25.5" customHeight="1">
      <c r="A58" s="87" t="s">
        <v>65</v>
      </c>
      <c r="B58" s="23">
        <v>83</v>
      </c>
      <c r="C58" s="21">
        <v>480460</v>
      </c>
      <c r="D58" s="21">
        <v>67951</v>
      </c>
      <c r="E58" s="21">
        <v>33280</v>
      </c>
      <c r="F58" s="21">
        <f t="shared" si="8"/>
        <v>581691</v>
      </c>
      <c r="G58" s="21">
        <f t="shared" si="9"/>
        <v>100880</v>
      </c>
      <c r="H58" s="21">
        <v>33280</v>
      </c>
      <c r="I58" s="21">
        <v>67600</v>
      </c>
      <c r="J58" s="21"/>
      <c r="K58" s="21">
        <f t="shared" si="10"/>
        <v>480811</v>
      </c>
      <c r="L58" s="19">
        <f t="shared" si="11"/>
        <v>5792.903614457831</v>
      </c>
      <c r="M58" s="152"/>
      <c r="N58" s="117"/>
      <c r="O58" s="34"/>
      <c r="P58" s="34"/>
      <c r="R58" s="2"/>
    </row>
    <row r="59" spans="1:18" ht="25.5" customHeight="1">
      <c r="A59" s="87" t="s">
        <v>66</v>
      </c>
      <c r="B59" s="23">
        <v>180</v>
      </c>
      <c r="C59" s="21">
        <v>770150</v>
      </c>
      <c r="D59" s="21">
        <v>55820</v>
      </c>
      <c r="E59" s="21">
        <v>81920</v>
      </c>
      <c r="F59" s="21">
        <f t="shared" si="8"/>
        <v>907890</v>
      </c>
      <c r="G59" s="21">
        <f t="shared" si="9"/>
        <v>248320</v>
      </c>
      <c r="H59" s="21">
        <v>81920</v>
      </c>
      <c r="I59" s="21">
        <v>166400</v>
      </c>
      <c r="J59" s="21"/>
      <c r="K59" s="21">
        <f t="shared" si="10"/>
        <v>659570</v>
      </c>
      <c r="L59" s="19">
        <f t="shared" si="11"/>
        <v>3664.277777777778</v>
      </c>
      <c r="M59" s="152"/>
      <c r="N59" s="117"/>
      <c r="O59" s="34"/>
      <c r="P59" s="34"/>
      <c r="R59" s="2"/>
    </row>
    <row r="60" spans="1:18" ht="25.5" customHeight="1">
      <c r="A60" s="87" t="s">
        <v>67</v>
      </c>
      <c r="B60" s="23">
        <v>148</v>
      </c>
      <c r="C60" s="21">
        <v>474368</v>
      </c>
      <c r="D60" s="21">
        <v>76257</v>
      </c>
      <c r="E60" s="21">
        <v>57600</v>
      </c>
      <c r="F60" s="21">
        <f t="shared" si="8"/>
        <v>608225</v>
      </c>
      <c r="G60" s="21">
        <f t="shared" si="9"/>
        <v>174600</v>
      </c>
      <c r="H60" s="21">
        <v>57600</v>
      </c>
      <c r="I60" s="21">
        <v>117000</v>
      </c>
      <c r="J60" s="21"/>
      <c r="K60" s="21">
        <f t="shared" si="10"/>
        <v>433625</v>
      </c>
      <c r="L60" s="19">
        <f t="shared" si="11"/>
        <v>2929.8986486486488</v>
      </c>
      <c r="M60" s="152"/>
      <c r="N60" s="117"/>
      <c r="O60" s="34"/>
      <c r="P60" s="34"/>
      <c r="R60" s="2"/>
    </row>
    <row r="61" spans="1:18" ht="25.5" customHeight="1">
      <c r="A61" s="87" t="s">
        <v>68</v>
      </c>
      <c r="B61" s="23">
        <v>145</v>
      </c>
      <c r="C61" s="21">
        <v>608523</v>
      </c>
      <c r="D61" s="21">
        <v>89374</v>
      </c>
      <c r="E61" s="21">
        <v>61440</v>
      </c>
      <c r="F61" s="21">
        <f t="shared" si="8"/>
        <v>759337</v>
      </c>
      <c r="G61" s="21">
        <f t="shared" si="9"/>
        <v>186240</v>
      </c>
      <c r="H61" s="21">
        <v>61440</v>
      </c>
      <c r="I61" s="21">
        <v>124800</v>
      </c>
      <c r="J61" s="21"/>
      <c r="K61" s="21">
        <f t="shared" si="10"/>
        <v>573097</v>
      </c>
      <c r="L61" s="19">
        <f t="shared" si="11"/>
        <v>3952.3931034482757</v>
      </c>
      <c r="M61" s="152"/>
      <c r="N61" s="117"/>
      <c r="O61" s="34"/>
      <c r="P61" s="34"/>
      <c r="R61" s="2"/>
    </row>
    <row r="62" spans="1:18" ht="25.5" customHeight="1">
      <c r="A62" s="90" t="s">
        <v>69</v>
      </c>
      <c r="B62" s="23">
        <v>127</v>
      </c>
      <c r="C62" s="21">
        <v>572610</v>
      </c>
      <c r="D62" s="21">
        <v>82641</v>
      </c>
      <c r="E62" s="21">
        <v>60160</v>
      </c>
      <c r="F62" s="21">
        <f t="shared" si="8"/>
        <v>715411</v>
      </c>
      <c r="G62" s="21">
        <f t="shared" si="9"/>
        <v>182360</v>
      </c>
      <c r="H62" s="21">
        <v>60160</v>
      </c>
      <c r="I62" s="21">
        <v>122200</v>
      </c>
      <c r="J62" s="21"/>
      <c r="K62" s="21">
        <f t="shared" si="10"/>
        <v>533051</v>
      </c>
      <c r="L62" s="19">
        <f t="shared" si="11"/>
        <v>4197.251968503937</v>
      </c>
      <c r="M62" s="152"/>
      <c r="N62" s="117"/>
      <c r="O62" s="34"/>
      <c r="P62" s="34"/>
      <c r="R62" s="2"/>
    </row>
    <row r="63" spans="1:18" ht="25.5" customHeight="1">
      <c r="A63" s="47" t="s">
        <v>26</v>
      </c>
      <c r="B63" s="26">
        <f>SUM(B54:B62)</f>
        <v>1110</v>
      </c>
      <c r="C63" s="27">
        <f>SUM(C54:C62)</f>
        <v>4958940</v>
      </c>
      <c r="D63" s="27">
        <f>SUM(D54:D62)</f>
        <v>650253</v>
      </c>
      <c r="E63" s="27">
        <f>SUM(E54:E62)</f>
        <v>494080</v>
      </c>
      <c r="F63" s="27">
        <f>SUM(C63:E63)</f>
        <v>6103273</v>
      </c>
      <c r="G63" s="27">
        <f>SUM(G54:G62)</f>
        <v>1497680</v>
      </c>
      <c r="H63" s="27">
        <f>SUM(H54:H62)</f>
        <v>494080</v>
      </c>
      <c r="I63" s="27">
        <f>SUM(I54:I62)</f>
        <v>1003600</v>
      </c>
      <c r="J63" s="27">
        <f>SUM(J54:J62)</f>
        <v>0</v>
      </c>
      <c r="K63" s="27">
        <f>SUM(K54:K62)</f>
        <v>4605593</v>
      </c>
      <c r="L63" s="29">
        <f t="shared" si="11"/>
        <v>4149.182882882883</v>
      </c>
      <c r="M63" s="152"/>
      <c r="N63" s="117"/>
      <c r="O63" s="34"/>
      <c r="P63" s="34"/>
      <c r="R63" s="2"/>
    </row>
    <row r="64" spans="1:18" ht="25.5" customHeight="1">
      <c r="A64" s="42"/>
      <c r="B64" s="33"/>
      <c r="C64" s="32"/>
      <c r="D64" s="32"/>
      <c r="E64" s="32"/>
      <c r="F64" s="32"/>
      <c r="G64" s="32"/>
      <c r="H64" s="32"/>
      <c r="I64" s="32"/>
      <c r="J64" s="32"/>
      <c r="K64" s="33"/>
      <c r="O64" s="34"/>
      <c r="P64" s="34"/>
      <c r="R64" s="2"/>
    </row>
    <row r="65" spans="1:18" ht="25.5" customHeight="1">
      <c r="A65" s="3" t="s">
        <v>1</v>
      </c>
      <c r="B65" s="3"/>
      <c r="C65" s="3"/>
      <c r="J65" s="4"/>
      <c r="K65" s="36"/>
      <c r="L65" s="4"/>
      <c r="O65" s="34"/>
      <c r="P65" s="34"/>
      <c r="R65" s="2"/>
    </row>
    <row r="66" spans="1:18" ht="25.5" customHeight="1">
      <c r="A66" s="3" t="s">
        <v>29</v>
      </c>
      <c r="B66" s="3"/>
      <c r="C66" s="3"/>
      <c r="K66" s="101"/>
      <c r="L66" s="4"/>
      <c r="O66" s="34"/>
      <c r="P66" s="34"/>
      <c r="R66" s="2"/>
    </row>
    <row r="67" spans="1:18" ht="25.5" customHeight="1">
      <c r="A67" s="3"/>
      <c r="B67" s="3"/>
      <c r="C67" s="3"/>
      <c r="J67" s="4"/>
      <c r="K67" s="4"/>
      <c r="L67" s="4"/>
      <c r="M67" s="117"/>
      <c r="N67" s="183"/>
      <c r="O67" s="34"/>
      <c r="P67" s="34"/>
      <c r="R67" s="2"/>
    </row>
    <row r="68" spans="1:18" ht="25.5" customHeight="1">
      <c r="A68" s="160" t="s">
        <v>3</v>
      </c>
      <c r="B68" s="158" t="s">
        <v>120</v>
      </c>
      <c r="C68" s="163" t="s">
        <v>5</v>
      </c>
      <c r="D68" s="164"/>
      <c r="E68" s="165"/>
      <c r="F68" s="155" t="s">
        <v>6</v>
      </c>
      <c r="G68" s="163" t="s">
        <v>7</v>
      </c>
      <c r="H68" s="169" t="s">
        <v>57</v>
      </c>
      <c r="I68" s="169"/>
      <c r="J68" s="169"/>
      <c r="K68" s="157" t="s">
        <v>90</v>
      </c>
      <c r="L68" s="184" t="s">
        <v>93</v>
      </c>
      <c r="M68" s="149"/>
      <c r="N68" s="183"/>
      <c r="O68" s="34"/>
      <c r="P68" s="34"/>
      <c r="R68" s="2"/>
    </row>
    <row r="69" spans="1:18" ht="25.5" customHeight="1">
      <c r="A69" s="161"/>
      <c r="B69" s="158"/>
      <c r="C69" s="155" t="s">
        <v>17</v>
      </c>
      <c r="D69" s="155" t="s">
        <v>18</v>
      </c>
      <c r="E69" s="157" t="s">
        <v>58</v>
      </c>
      <c r="F69" s="166"/>
      <c r="G69" s="167"/>
      <c r="H69" s="157" t="s">
        <v>59</v>
      </c>
      <c r="I69" s="157" t="s">
        <v>60</v>
      </c>
      <c r="J69" s="157" t="s">
        <v>9</v>
      </c>
      <c r="K69" s="157"/>
      <c r="L69" s="184"/>
      <c r="M69" s="149"/>
      <c r="N69" s="105"/>
      <c r="O69" s="34"/>
      <c r="P69" s="34"/>
      <c r="R69" s="2"/>
    </row>
    <row r="70" spans="1:18" ht="25.5" customHeight="1">
      <c r="A70" s="162"/>
      <c r="B70" s="158"/>
      <c r="C70" s="156"/>
      <c r="D70" s="156"/>
      <c r="E70" s="157"/>
      <c r="F70" s="156"/>
      <c r="G70" s="168"/>
      <c r="H70" s="157"/>
      <c r="I70" s="157"/>
      <c r="J70" s="157"/>
      <c r="K70" s="157"/>
      <c r="L70" s="184"/>
      <c r="M70" s="149"/>
      <c r="N70" s="83"/>
      <c r="O70" s="34"/>
      <c r="P70" s="34"/>
      <c r="R70" s="2"/>
    </row>
    <row r="71" spans="1:18" ht="13.5" customHeight="1">
      <c r="A71" s="14">
        <v>1</v>
      </c>
      <c r="B71" s="14">
        <v>2</v>
      </c>
      <c r="C71" s="14">
        <v>3</v>
      </c>
      <c r="D71" s="14">
        <v>4</v>
      </c>
      <c r="E71" s="15">
        <v>5</v>
      </c>
      <c r="F71" s="14">
        <v>6</v>
      </c>
      <c r="G71" s="15">
        <v>7</v>
      </c>
      <c r="H71" s="15">
        <v>8</v>
      </c>
      <c r="I71" s="15">
        <v>9</v>
      </c>
      <c r="J71" s="17">
        <v>10</v>
      </c>
      <c r="K71" s="14">
        <v>11</v>
      </c>
      <c r="L71" s="15">
        <v>12</v>
      </c>
      <c r="M71" s="117"/>
      <c r="N71" s="68"/>
      <c r="O71" s="34"/>
      <c r="P71" s="34"/>
      <c r="R71" s="2"/>
    </row>
    <row r="72" spans="1:18" ht="25.5" customHeight="1">
      <c r="A72" s="102" t="s">
        <v>91</v>
      </c>
      <c r="B72" s="47">
        <v>418</v>
      </c>
      <c r="C72" s="43"/>
      <c r="D72" s="43"/>
      <c r="E72" s="43"/>
      <c r="F72" s="43"/>
      <c r="G72" s="43"/>
      <c r="H72" s="43"/>
      <c r="I72" s="43"/>
      <c r="J72" s="43"/>
      <c r="K72" s="29">
        <v>1178760</v>
      </c>
      <c r="L72" s="152">
        <v>2820</v>
      </c>
      <c r="M72" s="117"/>
      <c r="N72" s="68"/>
      <c r="O72" s="34"/>
      <c r="P72" s="34"/>
      <c r="R72" s="2"/>
    </row>
    <row r="73" spans="15:18" ht="25.5" customHeight="1">
      <c r="O73" s="34"/>
      <c r="P73" s="34"/>
      <c r="R73" s="2"/>
    </row>
    <row r="74" spans="1:18" ht="25.5" customHeight="1">
      <c r="A74" s="33"/>
      <c r="B74" s="33"/>
      <c r="C74" s="32"/>
      <c r="D74" s="32"/>
      <c r="E74" s="32"/>
      <c r="F74" s="32"/>
      <c r="G74" s="32"/>
      <c r="H74" s="32"/>
      <c r="I74" s="32"/>
      <c r="J74" s="34"/>
      <c r="K74" s="34"/>
      <c r="L74" s="34"/>
      <c r="M74" s="33"/>
      <c r="N74" s="34"/>
      <c r="O74" s="34"/>
      <c r="P74" s="34"/>
      <c r="R74" s="2"/>
    </row>
    <row r="75" spans="1:18" ht="25.5" customHeight="1">
      <c r="A75" s="33"/>
      <c r="B75" s="33"/>
      <c r="C75" s="32"/>
      <c r="D75" s="32"/>
      <c r="E75" s="32"/>
      <c r="F75" s="32"/>
      <c r="G75" s="32"/>
      <c r="H75" s="32"/>
      <c r="I75" s="32"/>
      <c r="J75" s="34"/>
      <c r="K75" s="34"/>
      <c r="L75" s="34"/>
      <c r="M75" s="33"/>
      <c r="N75" s="34"/>
      <c r="O75" s="34"/>
      <c r="P75" s="34"/>
      <c r="R75" s="2"/>
    </row>
    <row r="76" spans="1:18" ht="13.5" customHeight="1">
      <c r="A76" s="33"/>
      <c r="B76" s="33"/>
      <c r="C76" s="32"/>
      <c r="D76" s="32"/>
      <c r="E76" s="32"/>
      <c r="F76" s="32"/>
      <c r="G76" s="32"/>
      <c r="H76" s="32"/>
      <c r="I76" s="32"/>
      <c r="J76" s="34"/>
      <c r="K76" s="34"/>
      <c r="L76" s="34"/>
      <c r="M76" s="33"/>
      <c r="N76" s="34"/>
      <c r="O76" s="34"/>
      <c r="P76" s="34"/>
      <c r="R76" s="2"/>
    </row>
    <row r="77" spans="1:16" ht="18">
      <c r="A77" s="159" t="s">
        <v>113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</row>
    <row r="78" ht="12.75">
      <c r="C78" s="25"/>
    </row>
    <row r="79" spans="1:12" ht="15.75">
      <c r="A79" s="3" t="s">
        <v>1</v>
      </c>
      <c r="B79" s="3"/>
      <c r="C79" s="3"/>
      <c r="D79" s="3"/>
      <c r="L79" s="4"/>
    </row>
    <row r="80" spans="1:12" ht="15.75">
      <c r="A80" s="3" t="s">
        <v>30</v>
      </c>
      <c r="B80" s="3"/>
      <c r="C80" s="3"/>
      <c r="D80" s="3"/>
      <c r="J80" s="101"/>
      <c r="L80" s="4"/>
    </row>
    <row r="81" spans="1:4" ht="15.75">
      <c r="A81" s="3"/>
      <c r="B81" s="3"/>
      <c r="C81" s="3"/>
      <c r="D81" s="3"/>
    </row>
    <row r="82" spans="1:16" ht="12.75" customHeight="1">
      <c r="A82" s="160" t="s">
        <v>3</v>
      </c>
      <c r="B82" s="176" t="s">
        <v>114</v>
      </c>
      <c r="C82" s="163" t="s">
        <v>5</v>
      </c>
      <c r="D82" s="165"/>
      <c r="E82" s="155" t="s">
        <v>6</v>
      </c>
      <c r="F82" s="155" t="s">
        <v>7</v>
      </c>
      <c r="G82" s="179" t="s">
        <v>73</v>
      </c>
      <c r="H82" s="180"/>
      <c r="I82" s="181"/>
      <c r="J82" s="155" t="s">
        <v>89</v>
      </c>
      <c r="K82" s="179" t="s">
        <v>12</v>
      </c>
      <c r="L82" s="180"/>
      <c r="M82" s="181"/>
      <c r="N82" s="176" t="s">
        <v>124</v>
      </c>
      <c r="O82" s="176" t="s">
        <v>87</v>
      </c>
      <c r="P82" s="9" t="s">
        <v>16</v>
      </c>
    </row>
    <row r="83" spans="1:16" ht="52.5" customHeight="1">
      <c r="A83" s="162"/>
      <c r="B83" s="178"/>
      <c r="C83" s="7" t="s">
        <v>17</v>
      </c>
      <c r="D83" s="7" t="s">
        <v>18</v>
      </c>
      <c r="E83" s="156"/>
      <c r="F83" s="156"/>
      <c r="G83" s="6" t="s">
        <v>96</v>
      </c>
      <c r="H83" s="6" t="s">
        <v>9</v>
      </c>
      <c r="I83" s="6" t="s">
        <v>10</v>
      </c>
      <c r="J83" s="156"/>
      <c r="K83" s="11" t="s">
        <v>97</v>
      </c>
      <c r="L83" s="12" t="s">
        <v>98</v>
      </c>
      <c r="M83" s="8" t="s">
        <v>15</v>
      </c>
      <c r="N83" s="178"/>
      <c r="O83" s="178"/>
      <c r="P83" s="142" t="s">
        <v>112</v>
      </c>
    </row>
    <row r="84" spans="1:16" ht="12.75">
      <c r="A84" s="14">
        <v>1</v>
      </c>
      <c r="B84" s="14">
        <v>2</v>
      </c>
      <c r="C84" s="10">
        <v>3</v>
      </c>
      <c r="D84" s="10">
        <v>4</v>
      </c>
      <c r="E84" s="15">
        <v>5</v>
      </c>
      <c r="F84" s="14">
        <v>6</v>
      </c>
      <c r="G84" s="15">
        <v>7</v>
      </c>
      <c r="H84" s="15">
        <v>8</v>
      </c>
      <c r="I84" s="15">
        <v>9</v>
      </c>
      <c r="J84" s="15">
        <v>10</v>
      </c>
      <c r="K84" s="15">
        <v>11</v>
      </c>
      <c r="L84" s="15">
        <v>12</v>
      </c>
      <c r="M84" s="17">
        <v>13</v>
      </c>
      <c r="N84" s="18">
        <v>14</v>
      </c>
      <c r="O84" s="123">
        <v>15</v>
      </c>
      <c r="P84" s="17">
        <v>16</v>
      </c>
    </row>
    <row r="85" spans="1:20" ht="24.75" customHeight="1">
      <c r="A85" s="43" t="s">
        <v>31</v>
      </c>
      <c r="B85" s="48">
        <v>969</v>
      </c>
      <c r="C85" s="49">
        <v>3000928</v>
      </c>
      <c r="D85" s="49">
        <v>365660</v>
      </c>
      <c r="E85" s="49">
        <f>SUM(C85:D85)</f>
        <v>3366588</v>
      </c>
      <c r="F85" s="50">
        <f>G85+H85+I85</f>
        <v>3330</v>
      </c>
      <c r="G85" s="50"/>
      <c r="H85" s="49"/>
      <c r="I85" s="49">
        <v>3330</v>
      </c>
      <c r="J85" s="21">
        <f>E85-G85</f>
        <v>3366588</v>
      </c>
      <c r="K85" s="51">
        <v>2989927</v>
      </c>
      <c r="L85" s="49"/>
      <c r="M85" s="52">
        <v>343931</v>
      </c>
      <c r="N85" s="19">
        <f>SUM(K85:M85)</f>
        <v>3333858</v>
      </c>
      <c r="O85" s="19">
        <f aca="true" t="shared" si="12" ref="O85:O92">N85/B85</f>
        <v>3440.513931888545</v>
      </c>
      <c r="P85" s="19"/>
      <c r="Q85" s="25">
        <v>32730</v>
      </c>
      <c r="T85" s="25"/>
    </row>
    <row r="86" spans="1:20" ht="24.75" customHeight="1">
      <c r="A86" s="43" t="s">
        <v>32</v>
      </c>
      <c r="B86" s="48">
        <v>526</v>
      </c>
      <c r="C86" s="49">
        <v>2088079</v>
      </c>
      <c r="D86" s="49">
        <v>203125</v>
      </c>
      <c r="E86" s="49">
        <f aca="true" t="shared" si="13" ref="E86:E92">SUM(C86:D86)</f>
        <v>2291204</v>
      </c>
      <c r="F86" s="50">
        <f aca="true" t="shared" si="14" ref="F86:F91">G86+H86+I86</f>
        <v>4387</v>
      </c>
      <c r="G86" s="50">
        <v>3587</v>
      </c>
      <c r="H86" s="49"/>
      <c r="I86" s="49">
        <v>800</v>
      </c>
      <c r="J86" s="21">
        <f aca="true" t="shared" si="15" ref="J86:J91">E86-G86</f>
        <v>2287617</v>
      </c>
      <c r="K86" s="51">
        <v>1773015</v>
      </c>
      <c r="L86" s="49"/>
      <c r="M86" s="52">
        <v>373170</v>
      </c>
      <c r="N86" s="19">
        <f aca="true" t="shared" si="16" ref="N86:N91">SUM(K86:M86)</f>
        <v>2146185</v>
      </c>
      <c r="O86" s="19">
        <f t="shared" si="12"/>
        <v>4080.199619771863</v>
      </c>
      <c r="P86" s="19"/>
      <c r="Q86" s="25">
        <v>141432</v>
      </c>
      <c r="T86" s="25"/>
    </row>
    <row r="87" spans="1:20" ht="24.75" customHeight="1">
      <c r="A87" s="53" t="s">
        <v>115</v>
      </c>
      <c r="B87" s="48">
        <v>392</v>
      </c>
      <c r="C87" s="49">
        <v>1535485</v>
      </c>
      <c r="D87" s="49">
        <v>147868</v>
      </c>
      <c r="E87" s="49">
        <f t="shared" si="13"/>
        <v>1683353</v>
      </c>
      <c r="F87" s="50">
        <f t="shared" si="14"/>
        <v>1325</v>
      </c>
      <c r="G87" s="50">
        <v>200</v>
      </c>
      <c r="H87" s="49"/>
      <c r="I87" s="49">
        <v>1125</v>
      </c>
      <c r="J87" s="21">
        <f t="shared" si="15"/>
        <v>1683153</v>
      </c>
      <c r="K87" s="51">
        <v>1209547</v>
      </c>
      <c r="L87" s="49"/>
      <c r="M87" s="52">
        <v>284716</v>
      </c>
      <c r="N87" s="19">
        <f t="shared" si="16"/>
        <v>1494263</v>
      </c>
      <c r="O87" s="19">
        <f t="shared" si="12"/>
        <v>3811.8954081632655</v>
      </c>
      <c r="P87" s="19"/>
      <c r="Q87" s="25">
        <v>188890</v>
      </c>
      <c r="T87" s="25"/>
    </row>
    <row r="88" spans="1:20" ht="24.75" customHeight="1">
      <c r="A88" s="43" t="s">
        <v>33</v>
      </c>
      <c r="B88" s="48">
        <v>262</v>
      </c>
      <c r="C88" s="49">
        <v>878414</v>
      </c>
      <c r="D88" s="49">
        <v>91626</v>
      </c>
      <c r="E88" s="49">
        <f t="shared" si="13"/>
        <v>970040</v>
      </c>
      <c r="F88" s="50">
        <f t="shared" si="14"/>
        <v>35560</v>
      </c>
      <c r="G88" s="50">
        <v>60</v>
      </c>
      <c r="H88" s="49"/>
      <c r="I88" s="49">
        <v>35500</v>
      </c>
      <c r="J88" s="21">
        <f t="shared" si="15"/>
        <v>969980</v>
      </c>
      <c r="K88" s="51">
        <v>808422</v>
      </c>
      <c r="L88" s="49"/>
      <c r="M88" s="52">
        <v>145349</v>
      </c>
      <c r="N88" s="19">
        <f t="shared" si="16"/>
        <v>953771</v>
      </c>
      <c r="O88" s="19">
        <f t="shared" si="12"/>
        <v>3640.3473282442746</v>
      </c>
      <c r="P88" s="19"/>
      <c r="Q88" s="25">
        <v>16209</v>
      </c>
      <c r="T88" s="25"/>
    </row>
    <row r="89" spans="1:20" ht="24.75" customHeight="1">
      <c r="A89" s="43" t="s">
        <v>34</v>
      </c>
      <c r="B89" s="48">
        <v>39</v>
      </c>
      <c r="C89" s="49">
        <v>127137</v>
      </c>
      <c r="D89" s="49">
        <v>31630</v>
      </c>
      <c r="E89" s="49">
        <f t="shared" si="13"/>
        <v>158767</v>
      </c>
      <c r="F89" s="50">
        <f t="shared" si="14"/>
        <v>0</v>
      </c>
      <c r="G89" s="50"/>
      <c r="H89" s="49"/>
      <c r="I89" s="49"/>
      <c r="J89" s="21">
        <f t="shared" si="15"/>
        <v>158767</v>
      </c>
      <c r="K89" s="21">
        <v>120338</v>
      </c>
      <c r="L89" s="49"/>
      <c r="M89" s="52">
        <v>38429</v>
      </c>
      <c r="N89" s="19">
        <f t="shared" si="16"/>
        <v>158767</v>
      </c>
      <c r="O89" s="19">
        <f t="shared" si="12"/>
        <v>4070.948717948718</v>
      </c>
      <c r="P89" s="19"/>
      <c r="Q89" s="25"/>
      <c r="T89" s="25"/>
    </row>
    <row r="90" spans="1:20" ht="24.75" customHeight="1">
      <c r="A90" s="43" t="s">
        <v>35</v>
      </c>
      <c r="B90" s="48">
        <v>200</v>
      </c>
      <c r="C90" s="49">
        <v>494719</v>
      </c>
      <c r="D90" s="49">
        <v>68489</v>
      </c>
      <c r="E90" s="49">
        <f t="shared" si="13"/>
        <v>563208</v>
      </c>
      <c r="F90" s="50">
        <f t="shared" si="14"/>
        <v>0</v>
      </c>
      <c r="G90" s="50"/>
      <c r="H90" s="49"/>
      <c r="I90" s="49"/>
      <c r="J90" s="21">
        <f t="shared" si="15"/>
        <v>563208</v>
      </c>
      <c r="K90" s="21">
        <v>563208</v>
      </c>
      <c r="L90" s="49"/>
      <c r="M90" s="52">
        <v>0</v>
      </c>
      <c r="N90" s="19">
        <f t="shared" si="16"/>
        <v>563208</v>
      </c>
      <c r="O90" s="19">
        <f t="shared" si="12"/>
        <v>2816.04</v>
      </c>
      <c r="P90" s="19"/>
      <c r="Q90" s="25"/>
      <c r="T90" s="25"/>
    </row>
    <row r="91" spans="1:20" ht="24.75" customHeight="1">
      <c r="A91" s="43" t="s">
        <v>36</v>
      </c>
      <c r="B91" s="48">
        <v>504</v>
      </c>
      <c r="C91" s="49">
        <v>1745511</v>
      </c>
      <c r="D91" s="49">
        <v>235843</v>
      </c>
      <c r="E91" s="49">
        <f t="shared" si="13"/>
        <v>1981354</v>
      </c>
      <c r="F91" s="50">
        <f t="shared" si="14"/>
        <v>0</v>
      </c>
      <c r="G91" s="50"/>
      <c r="H91" s="49"/>
      <c r="I91" s="49"/>
      <c r="J91" s="21">
        <f t="shared" si="15"/>
        <v>1981354</v>
      </c>
      <c r="K91" s="51">
        <v>1620583</v>
      </c>
      <c r="L91" s="49"/>
      <c r="M91" s="52">
        <v>344631</v>
      </c>
      <c r="N91" s="19">
        <f t="shared" si="16"/>
        <v>1965214</v>
      </c>
      <c r="O91" s="19">
        <f t="shared" si="12"/>
        <v>3899.2341269841268</v>
      </c>
      <c r="P91" s="19"/>
      <c r="Q91" s="25">
        <v>16140</v>
      </c>
      <c r="T91" s="25"/>
    </row>
    <row r="92" spans="1:20" ht="24" customHeight="1">
      <c r="A92" s="47" t="s">
        <v>26</v>
      </c>
      <c r="B92" s="26">
        <f>SUM(B85:B91)</f>
        <v>2892</v>
      </c>
      <c r="C92" s="27">
        <f>SUM(C85:C91)</f>
        <v>9870273</v>
      </c>
      <c r="D92" s="27">
        <f>SUM(D85:D91)</f>
        <v>1144241</v>
      </c>
      <c r="E92" s="27">
        <f t="shared" si="13"/>
        <v>11014514</v>
      </c>
      <c r="F92" s="27">
        <f aca="true" t="shared" si="17" ref="F92:N92">SUM(F85:F91)</f>
        <v>44602</v>
      </c>
      <c r="G92" s="28">
        <f t="shared" si="17"/>
        <v>3847</v>
      </c>
      <c r="H92" s="27">
        <f t="shared" si="17"/>
        <v>0</v>
      </c>
      <c r="I92" s="27">
        <f t="shared" si="17"/>
        <v>40755</v>
      </c>
      <c r="J92" s="27">
        <f t="shared" si="17"/>
        <v>11010667</v>
      </c>
      <c r="K92" s="29">
        <f t="shared" si="17"/>
        <v>9085040</v>
      </c>
      <c r="L92" s="29">
        <f t="shared" si="17"/>
        <v>0</v>
      </c>
      <c r="M92" s="29">
        <f t="shared" si="17"/>
        <v>1530226</v>
      </c>
      <c r="N92" s="29">
        <f t="shared" si="17"/>
        <v>10615266</v>
      </c>
      <c r="O92" s="29">
        <f t="shared" si="12"/>
        <v>3670.5622406639004</v>
      </c>
      <c r="P92" s="29"/>
      <c r="Q92" s="25">
        <f>SUM(Q85:Q91)</f>
        <v>395401</v>
      </c>
      <c r="T92" s="25"/>
    </row>
    <row r="93" spans="11:16" ht="12.75">
      <c r="K93" s="25"/>
      <c r="L93" s="55"/>
      <c r="M93" s="55"/>
      <c r="N93" s="25"/>
      <c r="O93" s="126"/>
      <c r="P93" s="25"/>
    </row>
    <row r="94" spans="6:15" ht="12.75">
      <c r="F94" s="25"/>
      <c r="K94" s="25"/>
      <c r="L94" s="55"/>
      <c r="M94" s="55"/>
      <c r="O94" s="127"/>
    </row>
    <row r="95" spans="1:20" ht="29.25" customHeight="1">
      <c r="A95" s="56" t="s">
        <v>37</v>
      </c>
      <c r="B95" s="57">
        <v>320</v>
      </c>
      <c r="C95" s="57"/>
      <c r="D95" s="57"/>
      <c r="E95" s="57"/>
      <c r="F95" s="58"/>
      <c r="G95" s="45"/>
      <c r="H95" s="46"/>
      <c r="I95" s="46"/>
      <c r="J95" s="46">
        <v>885120</v>
      </c>
      <c r="K95" s="45">
        <v>885120</v>
      </c>
      <c r="L95" s="26"/>
      <c r="M95" s="26"/>
      <c r="N95" s="45">
        <f>SUM(K95:M95)</f>
        <v>885120</v>
      </c>
      <c r="O95" s="29">
        <f>N95/B95</f>
        <v>2766</v>
      </c>
      <c r="P95" s="43"/>
      <c r="Q95" s="25">
        <f>Q26+Q92</f>
        <v>1330418</v>
      </c>
      <c r="T95" s="25"/>
    </row>
    <row r="96" spans="1:17" ht="15">
      <c r="A96" s="4"/>
      <c r="B96" s="4"/>
      <c r="C96" s="4"/>
      <c r="D96" s="4"/>
      <c r="E96" s="4"/>
      <c r="F96" s="4"/>
      <c r="G96" s="4"/>
      <c r="K96" s="25"/>
      <c r="L96" s="25"/>
      <c r="M96" s="25"/>
      <c r="Q96">
        <v>-97000</v>
      </c>
    </row>
    <row r="97" spans="1:17" ht="15.75">
      <c r="A97" s="3" t="s">
        <v>1</v>
      </c>
      <c r="B97" s="3"/>
      <c r="C97" s="3"/>
      <c r="D97" s="3"/>
      <c r="K97" s="25"/>
      <c r="L97" s="25"/>
      <c r="M97" s="25"/>
      <c r="Q97" s="25">
        <f>SUM(Q95:Q96)</f>
        <v>1233418</v>
      </c>
    </row>
    <row r="98" spans="1:13" ht="15.75">
      <c r="A98" s="3" t="s">
        <v>38</v>
      </c>
      <c r="B98" s="3"/>
      <c r="C98" s="3"/>
      <c r="D98" s="3"/>
      <c r="J98" s="101"/>
      <c r="K98" s="25"/>
      <c r="L98" s="25"/>
      <c r="M98" s="25"/>
    </row>
    <row r="99" spans="11:13" ht="12.75">
      <c r="K99" s="25"/>
      <c r="L99" s="25"/>
      <c r="M99" s="25"/>
    </row>
    <row r="100" spans="1:16" ht="21" customHeight="1">
      <c r="A100" s="160" t="s">
        <v>3</v>
      </c>
      <c r="B100" s="176" t="s">
        <v>114</v>
      </c>
      <c r="C100" s="163" t="s">
        <v>5</v>
      </c>
      <c r="D100" s="165"/>
      <c r="E100" s="155" t="s">
        <v>6</v>
      </c>
      <c r="F100" s="155" t="s">
        <v>7</v>
      </c>
      <c r="G100" s="179" t="s">
        <v>73</v>
      </c>
      <c r="H100" s="180"/>
      <c r="I100" s="181"/>
      <c r="J100" s="155" t="s">
        <v>89</v>
      </c>
      <c r="K100" s="179" t="s">
        <v>12</v>
      </c>
      <c r="L100" s="180"/>
      <c r="M100" s="181"/>
      <c r="N100" s="176" t="s">
        <v>124</v>
      </c>
      <c r="O100" s="176" t="s">
        <v>87</v>
      </c>
      <c r="P100" s="9" t="s">
        <v>16</v>
      </c>
    </row>
    <row r="101" spans="1:16" ht="52.5" customHeight="1">
      <c r="A101" s="162"/>
      <c r="B101" s="178"/>
      <c r="C101" s="7" t="s">
        <v>17</v>
      </c>
      <c r="D101" s="7" t="s">
        <v>18</v>
      </c>
      <c r="E101" s="156"/>
      <c r="F101" s="156"/>
      <c r="G101" s="6" t="s">
        <v>96</v>
      </c>
      <c r="H101" s="6" t="s">
        <v>9</v>
      </c>
      <c r="I101" s="6" t="s">
        <v>10</v>
      </c>
      <c r="J101" s="156"/>
      <c r="K101" s="11" t="s">
        <v>97</v>
      </c>
      <c r="L101" s="12" t="s">
        <v>98</v>
      </c>
      <c r="M101" s="8" t="s">
        <v>15</v>
      </c>
      <c r="N101" s="178"/>
      <c r="O101" s="178"/>
      <c r="P101" s="142" t="s">
        <v>112</v>
      </c>
    </row>
    <row r="102" spans="1:16" ht="12.75">
      <c r="A102" s="14">
        <v>1</v>
      </c>
      <c r="B102" s="14">
        <v>2</v>
      </c>
      <c r="C102" s="10">
        <v>3</v>
      </c>
      <c r="D102" s="10">
        <v>4</v>
      </c>
      <c r="E102" s="15">
        <v>5</v>
      </c>
      <c r="F102" s="14">
        <v>6</v>
      </c>
      <c r="G102" s="15">
        <v>7</v>
      </c>
      <c r="H102" s="15">
        <v>8</v>
      </c>
      <c r="I102" s="15">
        <v>9</v>
      </c>
      <c r="J102" s="15">
        <v>10</v>
      </c>
      <c r="K102" s="15">
        <v>11</v>
      </c>
      <c r="L102" s="15">
        <v>12</v>
      </c>
      <c r="M102" s="17">
        <v>13</v>
      </c>
      <c r="N102" s="18">
        <v>14</v>
      </c>
      <c r="O102" s="123">
        <v>15</v>
      </c>
      <c r="P102" s="17">
        <v>16</v>
      </c>
    </row>
    <row r="103" spans="1:16" ht="31.5" customHeight="1">
      <c r="A103" s="57" t="s">
        <v>28</v>
      </c>
      <c r="B103" s="57">
        <v>56</v>
      </c>
      <c r="C103" s="59">
        <v>569991</v>
      </c>
      <c r="D103" s="59">
        <v>23233</v>
      </c>
      <c r="E103" s="45">
        <f>SUM(C103:D103)</f>
        <v>593224</v>
      </c>
      <c r="F103" s="60">
        <f>I103+H103</f>
        <v>0</v>
      </c>
      <c r="G103" s="60">
        <v>0</v>
      </c>
      <c r="H103" s="46">
        <v>0</v>
      </c>
      <c r="I103" s="46">
        <v>0</v>
      </c>
      <c r="J103" s="46">
        <f>E103-G103</f>
        <v>593224</v>
      </c>
      <c r="K103" s="45">
        <v>593224</v>
      </c>
      <c r="L103" s="46"/>
      <c r="M103" s="46"/>
      <c r="N103" s="45">
        <f>SUM(K103:M103)</f>
        <v>593224</v>
      </c>
      <c r="O103" s="45">
        <f>N103/B103</f>
        <v>10593.285714285714</v>
      </c>
      <c r="P103" s="45"/>
    </row>
    <row r="105" ht="12.75">
      <c r="C105" s="25"/>
    </row>
    <row r="106" ht="57" customHeight="1"/>
    <row r="107" spans="1:16" ht="18">
      <c r="A107" s="159" t="s">
        <v>113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</row>
    <row r="108" spans="1:12" ht="15.75">
      <c r="A108" s="3" t="s">
        <v>1</v>
      </c>
      <c r="B108" s="3"/>
      <c r="C108" s="3"/>
      <c r="K108" s="4"/>
      <c r="L108" s="4"/>
    </row>
    <row r="109" spans="1:12" ht="15.75">
      <c r="A109" s="3" t="s">
        <v>39</v>
      </c>
      <c r="B109" s="3"/>
      <c r="C109" s="3"/>
      <c r="G109" s="25"/>
      <c r="J109" s="101"/>
      <c r="K109" s="4"/>
      <c r="L109" s="4"/>
    </row>
    <row r="110" spans="1:4" ht="15.75">
      <c r="A110" s="3"/>
      <c r="B110" s="3"/>
      <c r="C110" s="3"/>
      <c r="D110" s="3"/>
    </row>
    <row r="111" spans="1:16" ht="12.75" customHeight="1">
      <c r="A111" s="160" t="s">
        <v>3</v>
      </c>
      <c r="B111" s="176" t="s">
        <v>114</v>
      </c>
      <c r="C111" s="163" t="s">
        <v>5</v>
      </c>
      <c r="D111" s="165"/>
      <c r="E111" s="155" t="s">
        <v>6</v>
      </c>
      <c r="F111" s="155" t="s">
        <v>7</v>
      </c>
      <c r="G111" s="179" t="s">
        <v>73</v>
      </c>
      <c r="H111" s="180"/>
      <c r="I111" s="181"/>
      <c r="J111" s="155" t="s">
        <v>89</v>
      </c>
      <c r="K111" s="179" t="s">
        <v>12</v>
      </c>
      <c r="L111" s="180"/>
      <c r="M111" s="181"/>
      <c r="N111" s="176" t="s">
        <v>124</v>
      </c>
      <c r="O111" s="176" t="s">
        <v>87</v>
      </c>
      <c r="P111" s="9" t="s">
        <v>16</v>
      </c>
    </row>
    <row r="112" spans="1:16" ht="56.25" customHeight="1">
      <c r="A112" s="162"/>
      <c r="B112" s="178"/>
      <c r="C112" s="7" t="s">
        <v>17</v>
      </c>
      <c r="D112" s="7" t="s">
        <v>18</v>
      </c>
      <c r="E112" s="156"/>
      <c r="F112" s="156"/>
      <c r="G112" s="6" t="s">
        <v>96</v>
      </c>
      <c r="H112" s="6" t="s">
        <v>9</v>
      </c>
      <c r="I112" s="6" t="s">
        <v>10</v>
      </c>
      <c r="J112" s="156"/>
      <c r="K112" s="11" t="s">
        <v>97</v>
      </c>
      <c r="L112" s="12" t="s">
        <v>98</v>
      </c>
      <c r="M112" s="8" t="s">
        <v>15</v>
      </c>
      <c r="N112" s="178"/>
      <c r="O112" s="178"/>
      <c r="P112" s="142" t="s">
        <v>112</v>
      </c>
    </row>
    <row r="113" spans="1:16" ht="12.75">
      <c r="A113" s="14">
        <v>1</v>
      </c>
      <c r="B113" s="14">
        <v>2</v>
      </c>
      <c r="C113" s="10">
        <v>3</v>
      </c>
      <c r="D113" s="10">
        <v>4</v>
      </c>
      <c r="E113" s="15">
        <v>5</v>
      </c>
      <c r="F113" s="14">
        <v>6</v>
      </c>
      <c r="G113" s="15">
        <v>7</v>
      </c>
      <c r="H113" s="15">
        <v>8</v>
      </c>
      <c r="I113" s="15">
        <v>9</v>
      </c>
      <c r="J113" s="15">
        <v>10</v>
      </c>
      <c r="K113" s="15">
        <v>11</v>
      </c>
      <c r="L113" s="15">
        <v>12</v>
      </c>
      <c r="M113" s="17">
        <v>13</v>
      </c>
      <c r="N113" s="18">
        <v>14</v>
      </c>
      <c r="O113" s="123">
        <v>15</v>
      </c>
      <c r="P113" s="17">
        <v>16</v>
      </c>
    </row>
    <row r="114" spans="1:16" ht="24.75" customHeight="1">
      <c r="A114" s="43" t="s">
        <v>40</v>
      </c>
      <c r="B114" s="48">
        <v>600</v>
      </c>
      <c r="C114" s="49">
        <v>2449774</v>
      </c>
      <c r="D114" s="49">
        <v>205470</v>
      </c>
      <c r="E114" s="49">
        <f>SUM(C114:D114)</f>
        <v>2655244</v>
      </c>
      <c r="F114" s="50">
        <f>SUM(G114:I114)</f>
        <v>4400</v>
      </c>
      <c r="G114" s="49">
        <v>1200</v>
      </c>
      <c r="H114" s="49"/>
      <c r="I114" s="49">
        <v>3200</v>
      </c>
      <c r="J114" s="49">
        <f>E114-G114</f>
        <v>2654044</v>
      </c>
      <c r="K114" s="51">
        <v>2654044</v>
      </c>
      <c r="L114" s="49"/>
      <c r="M114" s="43"/>
      <c r="N114" s="19">
        <f>SUM(K114:M114)</f>
        <v>2654044</v>
      </c>
      <c r="O114" s="19">
        <f aca="true" t="shared" si="18" ref="O114:O122">N114/B114</f>
        <v>4423.406666666667</v>
      </c>
      <c r="P114" s="19"/>
    </row>
    <row r="115" spans="1:16" ht="24.75" customHeight="1">
      <c r="A115" s="43" t="s">
        <v>41</v>
      </c>
      <c r="B115" s="48">
        <v>608</v>
      </c>
      <c r="C115" s="49">
        <v>2022540</v>
      </c>
      <c r="D115" s="49">
        <v>202791</v>
      </c>
      <c r="E115" s="49">
        <f aca="true" t="shared" si="19" ref="E115:E121">SUM(C115:D115)</f>
        <v>2225331</v>
      </c>
      <c r="F115" s="50">
        <f aca="true" t="shared" si="20" ref="F115:F121">SUM(G115:I115)</f>
        <v>12000</v>
      </c>
      <c r="G115" s="49">
        <v>3600</v>
      </c>
      <c r="H115" s="49"/>
      <c r="I115" s="49">
        <v>8400</v>
      </c>
      <c r="J115" s="49">
        <f aca="true" t="shared" si="21" ref="J115:J121">E115-G115</f>
        <v>2221731</v>
      </c>
      <c r="K115" s="51">
        <v>2221731</v>
      </c>
      <c r="L115" s="49"/>
      <c r="M115" s="43"/>
      <c r="N115" s="19">
        <f aca="true" t="shared" si="22" ref="N115:N121">SUM(K115:M115)</f>
        <v>2221731</v>
      </c>
      <c r="O115" s="19">
        <f t="shared" si="18"/>
        <v>3654.1628289473683</v>
      </c>
      <c r="P115" s="19"/>
    </row>
    <row r="116" spans="1:16" ht="24.75" customHeight="1">
      <c r="A116" s="43" t="s">
        <v>42</v>
      </c>
      <c r="B116" s="48">
        <v>656</v>
      </c>
      <c r="C116" s="49">
        <v>2191535</v>
      </c>
      <c r="D116" s="49">
        <v>165446</v>
      </c>
      <c r="E116" s="49">
        <f t="shared" si="19"/>
        <v>2356981</v>
      </c>
      <c r="F116" s="50">
        <f t="shared" si="20"/>
        <v>25114</v>
      </c>
      <c r="G116" s="49"/>
      <c r="H116" s="49"/>
      <c r="I116" s="49">
        <v>25114</v>
      </c>
      <c r="J116" s="49">
        <f t="shared" si="21"/>
        <v>2356981</v>
      </c>
      <c r="K116" s="51">
        <v>2356981</v>
      </c>
      <c r="L116" s="49"/>
      <c r="M116" s="43"/>
      <c r="N116" s="19">
        <f t="shared" si="22"/>
        <v>2356981</v>
      </c>
      <c r="O116" s="19">
        <f t="shared" si="18"/>
        <v>3592.9588414634145</v>
      </c>
      <c r="P116" s="19"/>
    </row>
    <row r="117" spans="1:16" ht="24.75" customHeight="1">
      <c r="A117" s="61" t="s">
        <v>43</v>
      </c>
      <c r="B117" s="62">
        <v>222</v>
      </c>
      <c r="C117" s="63">
        <v>697578</v>
      </c>
      <c r="D117" s="49">
        <v>62708</v>
      </c>
      <c r="E117" s="49">
        <f t="shared" si="19"/>
        <v>760286</v>
      </c>
      <c r="F117" s="50">
        <f t="shared" si="20"/>
        <v>5500</v>
      </c>
      <c r="G117" s="49"/>
      <c r="H117" s="49"/>
      <c r="I117" s="49">
        <v>5500</v>
      </c>
      <c r="J117" s="49">
        <f t="shared" si="21"/>
        <v>760286</v>
      </c>
      <c r="K117" s="51">
        <v>760286</v>
      </c>
      <c r="L117" s="49"/>
      <c r="M117" s="43"/>
      <c r="N117" s="19">
        <f t="shared" si="22"/>
        <v>760286</v>
      </c>
      <c r="O117" s="19">
        <f t="shared" si="18"/>
        <v>3424.711711711712</v>
      </c>
      <c r="P117" s="19"/>
    </row>
    <row r="118" spans="1:16" ht="24.75" customHeight="1">
      <c r="A118" s="64" t="s">
        <v>44</v>
      </c>
      <c r="B118" s="48">
        <v>202</v>
      </c>
      <c r="C118" s="49">
        <v>654322</v>
      </c>
      <c r="D118" s="49">
        <v>51708</v>
      </c>
      <c r="E118" s="49">
        <f t="shared" si="19"/>
        <v>706030</v>
      </c>
      <c r="F118" s="50">
        <f t="shared" si="20"/>
        <v>0</v>
      </c>
      <c r="G118" s="49"/>
      <c r="H118" s="49"/>
      <c r="I118" s="49"/>
      <c r="J118" s="49">
        <f t="shared" si="21"/>
        <v>706030</v>
      </c>
      <c r="K118" s="51">
        <v>706030</v>
      </c>
      <c r="L118" s="49" t="s">
        <v>125</v>
      </c>
      <c r="M118" s="43"/>
      <c r="N118" s="19">
        <f t="shared" si="22"/>
        <v>706030</v>
      </c>
      <c r="O118" s="19">
        <f t="shared" si="18"/>
        <v>3495.19801980198</v>
      </c>
      <c r="P118" s="19"/>
    </row>
    <row r="119" spans="1:16" ht="24.75" customHeight="1">
      <c r="A119" s="43" t="s">
        <v>45</v>
      </c>
      <c r="B119" s="65">
        <v>213</v>
      </c>
      <c r="C119" s="66">
        <v>630251</v>
      </c>
      <c r="D119" s="66">
        <v>68128</v>
      </c>
      <c r="E119" s="49">
        <f t="shared" si="19"/>
        <v>698379</v>
      </c>
      <c r="F119" s="50">
        <f t="shared" si="20"/>
        <v>580</v>
      </c>
      <c r="G119" s="49"/>
      <c r="H119" s="49"/>
      <c r="I119" s="49">
        <v>580</v>
      </c>
      <c r="J119" s="49">
        <f t="shared" si="21"/>
        <v>698379</v>
      </c>
      <c r="K119" s="51">
        <v>698379</v>
      </c>
      <c r="L119" s="49"/>
      <c r="M119" s="43"/>
      <c r="N119" s="19">
        <f t="shared" si="22"/>
        <v>698379</v>
      </c>
      <c r="O119" s="19">
        <f t="shared" si="18"/>
        <v>3278.774647887324</v>
      </c>
      <c r="P119" s="19"/>
    </row>
    <row r="120" spans="1:16" ht="24.75" customHeight="1">
      <c r="A120" s="67" t="s">
        <v>46</v>
      </c>
      <c r="B120" s="65">
        <v>113</v>
      </c>
      <c r="C120" s="66">
        <v>286553</v>
      </c>
      <c r="D120" s="66">
        <v>60435</v>
      </c>
      <c r="E120" s="49">
        <f t="shared" si="19"/>
        <v>346988</v>
      </c>
      <c r="F120" s="50">
        <f t="shared" si="20"/>
        <v>0</v>
      </c>
      <c r="G120" s="66"/>
      <c r="H120" s="49"/>
      <c r="I120" s="66"/>
      <c r="J120" s="49">
        <f t="shared" si="21"/>
        <v>346988</v>
      </c>
      <c r="K120" s="51">
        <v>346988</v>
      </c>
      <c r="L120" s="49"/>
      <c r="M120" s="43"/>
      <c r="N120" s="19">
        <f t="shared" si="22"/>
        <v>346988</v>
      </c>
      <c r="O120" s="19">
        <f t="shared" si="18"/>
        <v>3070.690265486726</v>
      </c>
      <c r="P120" s="19"/>
    </row>
    <row r="121" spans="1:16" ht="24.75" customHeight="1">
      <c r="A121" s="143" t="s">
        <v>116</v>
      </c>
      <c r="B121" s="65">
        <v>320</v>
      </c>
      <c r="C121" s="66">
        <v>582870</v>
      </c>
      <c r="D121" s="66">
        <v>54073</v>
      </c>
      <c r="E121" s="49">
        <f t="shared" si="19"/>
        <v>636943</v>
      </c>
      <c r="F121" s="50">
        <f t="shared" si="20"/>
        <v>0</v>
      </c>
      <c r="G121" s="66"/>
      <c r="H121" s="49"/>
      <c r="I121" s="66"/>
      <c r="J121" s="49">
        <f t="shared" si="21"/>
        <v>636943</v>
      </c>
      <c r="K121" s="51">
        <v>636943</v>
      </c>
      <c r="L121" s="49"/>
      <c r="M121" s="43"/>
      <c r="N121" s="19">
        <f t="shared" si="22"/>
        <v>636943</v>
      </c>
      <c r="O121" s="19">
        <f t="shared" si="18"/>
        <v>1990.446875</v>
      </c>
      <c r="P121" s="19"/>
    </row>
    <row r="122" spans="1:16" ht="30" customHeight="1">
      <c r="A122" s="47" t="s">
        <v>26</v>
      </c>
      <c r="B122" s="26">
        <f aca="true" t="shared" si="23" ref="B122:J122">SUM(B114:B121)</f>
        <v>2934</v>
      </c>
      <c r="C122" s="27">
        <f t="shared" si="23"/>
        <v>9515423</v>
      </c>
      <c r="D122" s="27">
        <f t="shared" si="23"/>
        <v>870759</v>
      </c>
      <c r="E122" s="27">
        <f t="shared" si="23"/>
        <v>10386182</v>
      </c>
      <c r="F122" s="27">
        <f t="shared" si="23"/>
        <v>47594</v>
      </c>
      <c r="G122" s="27">
        <f t="shared" si="23"/>
        <v>4800</v>
      </c>
      <c r="H122" s="27">
        <f t="shared" si="23"/>
        <v>0</v>
      </c>
      <c r="I122" s="27">
        <f t="shared" si="23"/>
        <v>42794</v>
      </c>
      <c r="J122" s="27">
        <f t="shared" si="23"/>
        <v>10381382</v>
      </c>
      <c r="K122" s="27">
        <f>SUM(K114:K121)</f>
        <v>10381382</v>
      </c>
      <c r="L122" s="27"/>
      <c r="M122" s="43"/>
      <c r="N122" s="29">
        <f>SUM(N114:N121)</f>
        <v>10381382</v>
      </c>
      <c r="O122" s="29">
        <f t="shared" si="18"/>
        <v>3538.303340149966</v>
      </c>
      <c r="P122" s="29"/>
    </row>
    <row r="123" spans="1:16" ht="15">
      <c r="A123" s="42"/>
      <c r="B123" s="42"/>
      <c r="C123" s="42"/>
      <c r="D123" s="34"/>
      <c r="E123" s="34"/>
      <c r="F123" s="34"/>
      <c r="G123" s="34"/>
      <c r="H123" s="34"/>
      <c r="I123" s="34"/>
      <c r="J123" s="68"/>
      <c r="K123" s="25"/>
      <c r="L123" s="55"/>
      <c r="N123" s="124"/>
      <c r="O123" s="70"/>
      <c r="P123" s="25"/>
    </row>
    <row r="124" spans="1:16" ht="21.75" customHeight="1">
      <c r="A124" s="69" t="s">
        <v>47</v>
      </c>
      <c r="B124" s="46">
        <v>366</v>
      </c>
      <c r="C124" s="69"/>
      <c r="D124" s="69"/>
      <c r="E124" s="69"/>
      <c r="F124" s="53"/>
      <c r="G124" s="70"/>
      <c r="H124" s="70"/>
      <c r="I124" s="70"/>
      <c r="J124" s="27">
        <v>586230</v>
      </c>
      <c r="K124" s="29">
        <v>586230</v>
      </c>
      <c r="L124" s="26"/>
      <c r="M124" s="43"/>
      <c r="N124" s="29">
        <f>SUM(K124:M124)</f>
        <v>586230</v>
      </c>
      <c r="O124" s="120">
        <f>K124/B124</f>
        <v>1601.72131147541</v>
      </c>
      <c r="P124" s="43"/>
    </row>
    <row r="125" spans="1:10" ht="15">
      <c r="A125" s="71"/>
      <c r="B125" s="71"/>
      <c r="C125" s="71"/>
      <c r="D125" s="71"/>
      <c r="E125" s="71"/>
      <c r="F125" s="71"/>
      <c r="G125" s="71"/>
      <c r="H125" s="71"/>
      <c r="I125" s="71"/>
      <c r="J125" s="68"/>
    </row>
    <row r="126" spans="1:11" ht="15.75">
      <c r="A126" s="3" t="s">
        <v>1</v>
      </c>
      <c r="B126" s="3"/>
      <c r="C126" s="3"/>
      <c r="J126" s="68"/>
      <c r="K126" s="25"/>
    </row>
    <row r="127" spans="1:10" ht="15.75">
      <c r="A127" s="3" t="s">
        <v>48</v>
      </c>
      <c r="B127" s="3"/>
      <c r="C127" s="3"/>
      <c r="J127" s="101"/>
    </row>
    <row r="128" spans="1:10" ht="15.75">
      <c r="A128" s="3"/>
      <c r="B128" s="3"/>
      <c r="C128" s="3"/>
      <c r="J128" s="101"/>
    </row>
    <row r="129" spans="1:16" ht="24" customHeight="1">
      <c r="A129" s="160" t="s">
        <v>3</v>
      </c>
      <c r="B129" s="176" t="s">
        <v>114</v>
      </c>
      <c r="C129" s="163" t="s">
        <v>5</v>
      </c>
      <c r="D129" s="165"/>
      <c r="E129" s="155" t="s">
        <v>6</v>
      </c>
      <c r="F129" s="155" t="s">
        <v>7</v>
      </c>
      <c r="G129" s="179" t="s">
        <v>73</v>
      </c>
      <c r="H129" s="180"/>
      <c r="I129" s="181"/>
      <c r="J129" s="155" t="s">
        <v>89</v>
      </c>
      <c r="K129" s="179" t="s">
        <v>12</v>
      </c>
      <c r="L129" s="180"/>
      <c r="M129" s="181"/>
      <c r="N129" s="176" t="s">
        <v>124</v>
      </c>
      <c r="O129" s="176" t="s">
        <v>87</v>
      </c>
      <c r="P129" s="9" t="s">
        <v>16</v>
      </c>
    </row>
    <row r="130" spans="1:16" ht="56.25" customHeight="1">
      <c r="A130" s="162"/>
      <c r="B130" s="178"/>
      <c r="C130" s="7" t="s">
        <v>17</v>
      </c>
      <c r="D130" s="7" t="s">
        <v>18</v>
      </c>
      <c r="E130" s="156"/>
      <c r="F130" s="156"/>
      <c r="G130" s="6" t="s">
        <v>96</v>
      </c>
      <c r="H130" s="6" t="s">
        <v>9</v>
      </c>
      <c r="I130" s="6" t="s">
        <v>10</v>
      </c>
      <c r="J130" s="156"/>
      <c r="K130" s="11" t="s">
        <v>97</v>
      </c>
      <c r="L130" s="12" t="s">
        <v>98</v>
      </c>
      <c r="M130" s="8" t="s">
        <v>15</v>
      </c>
      <c r="N130" s="178"/>
      <c r="O130" s="178"/>
      <c r="P130" s="142" t="s">
        <v>112</v>
      </c>
    </row>
    <row r="131" spans="1:16" ht="13.5" customHeight="1">
      <c r="A131" s="14">
        <v>1</v>
      </c>
      <c r="B131" s="14">
        <v>2</v>
      </c>
      <c r="C131" s="10">
        <v>3</v>
      </c>
      <c r="D131" s="10">
        <v>4</v>
      </c>
      <c r="E131" s="15">
        <v>5</v>
      </c>
      <c r="F131" s="14">
        <v>6</v>
      </c>
      <c r="G131" s="15">
        <v>7</v>
      </c>
      <c r="H131" s="15">
        <v>8</v>
      </c>
      <c r="I131" s="15">
        <v>9</v>
      </c>
      <c r="J131" s="15">
        <v>10</v>
      </c>
      <c r="K131" s="15">
        <v>11</v>
      </c>
      <c r="L131" s="15">
        <v>12</v>
      </c>
      <c r="M131" s="17">
        <v>13</v>
      </c>
      <c r="N131" s="18">
        <v>14</v>
      </c>
      <c r="O131" s="123">
        <v>15</v>
      </c>
      <c r="P131" s="17">
        <v>16</v>
      </c>
    </row>
    <row r="132" spans="1:16" ht="24.75" customHeight="1">
      <c r="A132" s="61" t="s">
        <v>43</v>
      </c>
      <c r="B132" s="72">
        <v>116</v>
      </c>
      <c r="C132" s="73">
        <v>397388</v>
      </c>
      <c r="D132" s="21">
        <v>34952</v>
      </c>
      <c r="E132" s="21">
        <f>SUM(C132:D132)</f>
        <v>432340</v>
      </c>
      <c r="F132" s="22">
        <f>SUM(G132:I132)</f>
        <v>2000</v>
      </c>
      <c r="G132" s="21"/>
      <c r="H132" s="21"/>
      <c r="I132" s="21">
        <v>2000</v>
      </c>
      <c r="J132" s="21">
        <f>E132-G132</f>
        <v>432340</v>
      </c>
      <c r="K132" s="24">
        <v>432340</v>
      </c>
      <c r="L132" s="21"/>
      <c r="M132" s="43"/>
      <c r="N132" s="19">
        <f>SUM(K132:M132)</f>
        <v>432340</v>
      </c>
      <c r="O132" s="19">
        <f>N132/B132</f>
        <v>3727.0689655172414</v>
      </c>
      <c r="P132" s="19"/>
    </row>
    <row r="133" spans="1:16" ht="24.75" customHeight="1">
      <c r="A133" s="43" t="s">
        <v>45</v>
      </c>
      <c r="B133" s="9">
        <v>350</v>
      </c>
      <c r="C133" s="74">
        <v>1071921</v>
      </c>
      <c r="D133" s="74">
        <v>106480</v>
      </c>
      <c r="E133" s="21">
        <f>SUM(C133:D133)</f>
        <v>1178401</v>
      </c>
      <c r="F133" s="22">
        <f>SUM(G133:I133)</f>
        <v>960</v>
      </c>
      <c r="G133" s="21"/>
      <c r="H133" s="21"/>
      <c r="I133" s="21">
        <v>960</v>
      </c>
      <c r="J133" s="21">
        <f>E133-G133</f>
        <v>1178401</v>
      </c>
      <c r="K133" s="24">
        <v>1178401</v>
      </c>
      <c r="L133" s="21"/>
      <c r="M133" s="43"/>
      <c r="N133" s="19">
        <f>SUM(K133:M133)</f>
        <v>1178401</v>
      </c>
      <c r="O133" s="19">
        <f>N133/B133</f>
        <v>3366.86</v>
      </c>
      <c r="P133" s="19"/>
    </row>
    <row r="134" spans="1:16" ht="24.75" customHeight="1">
      <c r="A134" s="67" t="s">
        <v>49</v>
      </c>
      <c r="B134" s="9">
        <v>125</v>
      </c>
      <c r="C134" s="74">
        <v>111119</v>
      </c>
      <c r="D134" s="74">
        <v>19840</v>
      </c>
      <c r="E134" s="21">
        <f>SUM(C134:D134)</f>
        <v>130959</v>
      </c>
      <c r="F134" s="22">
        <f>SUM(G134:I134)</f>
        <v>0</v>
      </c>
      <c r="G134" s="74"/>
      <c r="H134" s="74"/>
      <c r="I134" s="74"/>
      <c r="J134" s="21">
        <f>E134-G134</f>
        <v>130959</v>
      </c>
      <c r="K134" s="24">
        <v>130959</v>
      </c>
      <c r="L134" s="21"/>
      <c r="M134" s="43"/>
      <c r="N134" s="19">
        <f>SUM(K134:M134)</f>
        <v>130959</v>
      </c>
      <c r="O134" s="19">
        <f>N134/B134</f>
        <v>1047.672</v>
      </c>
      <c r="P134" s="19"/>
    </row>
    <row r="135" spans="1:16" ht="24.75" customHeight="1">
      <c r="A135" s="47" t="s">
        <v>26</v>
      </c>
      <c r="B135" s="47">
        <f>SUM(B132:B134)</f>
        <v>591</v>
      </c>
      <c r="C135" s="26">
        <f>SUM(C132:C134)</f>
        <v>1580428</v>
      </c>
      <c r="D135" s="27">
        <f aca="true" t="shared" si="24" ref="D135:J135">SUM(D132:D134)</f>
        <v>161272</v>
      </c>
      <c r="E135" s="27">
        <f t="shared" si="24"/>
        <v>1741700</v>
      </c>
      <c r="F135" s="27">
        <f t="shared" si="24"/>
        <v>2960</v>
      </c>
      <c r="G135" s="27">
        <f t="shared" si="24"/>
        <v>0</v>
      </c>
      <c r="H135" s="27">
        <f t="shared" si="24"/>
        <v>0</v>
      </c>
      <c r="I135" s="27">
        <f t="shared" si="24"/>
        <v>2960</v>
      </c>
      <c r="J135" s="27">
        <f t="shared" si="24"/>
        <v>1741700</v>
      </c>
      <c r="K135" s="29">
        <f>SUM(K132:K134)</f>
        <v>1741700</v>
      </c>
      <c r="L135" s="27"/>
      <c r="M135" s="43"/>
      <c r="N135" s="29">
        <f>SUM(N132:N134)</f>
        <v>1741700</v>
      </c>
      <c r="O135" s="29">
        <f>N135/B135</f>
        <v>2947.0389170896783</v>
      </c>
      <c r="P135" s="29"/>
    </row>
    <row r="136" spans="11:15" ht="15">
      <c r="K136" s="25"/>
      <c r="L136" s="55"/>
      <c r="M136" s="120"/>
      <c r="O136" s="29"/>
    </row>
    <row r="137" spans="1:16" ht="27.75" customHeight="1">
      <c r="A137" s="111" t="s">
        <v>50</v>
      </c>
      <c r="B137" s="47">
        <v>80</v>
      </c>
      <c r="C137" s="75"/>
      <c r="D137" s="75"/>
      <c r="E137" s="75"/>
      <c r="F137" s="76"/>
      <c r="G137" s="29"/>
      <c r="H137" s="29"/>
      <c r="I137" s="29"/>
      <c r="J137" s="27">
        <v>221280</v>
      </c>
      <c r="K137" s="29">
        <v>221280</v>
      </c>
      <c r="L137" s="26"/>
      <c r="M137" s="43"/>
      <c r="N137" s="29">
        <f>SUM(K137:L137)</f>
        <v>221280</v>
      </c>
      <c r="O137" s="29">
        <f>N137/B137</f>
        <v>2766</v>
      </c>
      <c r="P137" s="43"/>
    </row>
    <row r="139" ht="40.5" customHeight="1"/>
    <row r="140" spans="1:16" ht="18">
      <c r="A140" s="159" t="s">
        <v>113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</row>
    <row r="141" spans="1:12" ht="15.75">
      <c r="A141" s="3" t="s">
        <v>1</v>
      </c>
      <c r="B141" s="3"/>
      <c r="C141" s="3"/>
      <c r="K141" s="4"/>
      <c r="L141" s="4"/>
    </row>
    <row r="142" spans="1:12" ht="15.75">
      <c r="A142" s="3" t="s">
        <v>51</v>
      </c>
      <c r="B142" s="3"/>
      <c r="C142" s="3"/>
      <c r="J142" s="101"/>
      <c r="K142" s="4"/>
      <c r="L142" s="4"/>
    </row>
    <row r="143" spans="1:4" ht="15.75">
      <c r="A143" s="3"/>
      <c r="B143" s="3"/>
      <c r="C143" s="3"/>
      <c r="D143" s="3"/>
    </row>
    <row r="144" spans="1:16" ht="12.75" customHeight="1">
      <c r="A144" s="160" t="s">
        <v>3</v>
      </c>
      <c r="B144" s="176" t="s">
        <v>114</v>
      </c>
      <c r="C144" s="179" t="s">
        <v>5</v>
      </c>
      <c r="D144" s="181"/>
      <c r="E144" s="155" t="s">
        <v>6</v>
      </c>
      <c r="F144" s="155" t="s">
        <v>7</v>
      </c>
      <c r="G144" s="163" t="s">
        <v>73</v>
      </c>
      <c r="H144" s="164"/>
      <c r="I144" s="165"/>
      <c r="J144" s="155" t="s">
        <v>89</v>
      </c>
      <c r="K144" s="163" t="s">
        <v>12</v>
      </c>
      <c r="L144" s="165"/>
      <c r="M144" s="155" t="s">
        <v>15</v>
      </c>
      <c r="N144" s="176" t="s">
        <v>124</v>
      </c>
      <c r="O144" s="176" t="s">
        <v>87</v>
      </c>
      <c r="P144" s="170" t="s">
        <v>16</v>
      </c>
    </row>
    <row r="145" spans="1:16" ht="12.75" customHeight="1">
      <c r="A145" s="161"/>
      <c r="B145" s="177"/>
      <c r="C145" s="155" t="s">
        <v>17</v>
      </c>
      <c r="D145" s="155" t="s">
        <v>18</v>
      </c>
      <c r="E145" s="166"/>
      <c r="F145" s="166"/>
      <c r="G145" s="168"/>
      <c r="H145" s="188"/>
      <c r="I145" s="189"/>
      <c r="J145" s="166"/>
      <c r="K145" s="168"/>
      <c r="L145" s="189"/>
      <c r="M145" s="166"/>
      <c r="N145" s="177"/>
      <c r="O145" s="177"/>
      <c r="P145" s="171"/>
    </row>
    <row r="146" spans="1:16" ht="42" customHeight="1">
      <c r="A146" s="162"/>
      <c r="B146" s="178"/>
      <c r="C146" s="156"/>
      <c r="D146" s="156"/>
      <c r="E146" s="156"/>
      <c r="F146" s="156"/>
      <c r="G146" s="6" t="s">
        <v>8</v>
      </c>
      <c r="H146" s="6" t="s">
        <v>9</v>
      </c>
      <c r="I146" s="6" t="s">
        <v>10</v>
      </c>
      <c r="J146" s="156"/>
      <c r="K146" s="11" t="s">
        <v>97</v>
      </c>
      <c r="L146" s="12" t="s">
        <v>98</v>
      </c>
      <c r="M146" s="156"/>
      <c r="N146" s="178"/>
      <c r="O146" s="178"/>
      <c r="P146" s="142" t="s">
        <v>112</v>
      </c>
    </row>
    <row r="147" spans="1:16" ht="12.75">
      <c r="A147" s="14">
        <v>1</v>
      </c>
      <c r="B147" s="14">
        <v>2</v>
      </c>
      <c r="C147" s="14">
        <v>3</v>
      </c>
      <c r="D147" s="14">
        <v>4</v>
      </c>
      <c r="E147" s="15">
        <v>5</v>
      </c>
      <c r="F147" s="14">
        <v>6</v>
      </c>
      <c r="G147" s="15">
        <v>7</v>
      </c>
      <c r="H147" s="15">
        <v>8</v>
      </c>
      <c r="I147" s="15">
        <v>9</v>
      </c>
      <c r="J147" s="16">
        <v>10</v>
      </c>
      <c r="K147" s="15">
        <v>11</v>
      </c>
      <c r="L147" s="15">
        <v>12</v>
      </c>
      <c r="M147" s="17">
        <v>13</v>
      </c>
      <c r="N147" s="18">
        <v>14</v>
      </c>
      <c r="O147" s="17">
        <v>15</v>
      </c>
      <c r="P147" s="17">
        <v>16</v>
      </c>
    </row>
    <row r="148" spans="1:16" ht="24.75" customHeight="1">
      <c r="A148" s="61" t="s">
        <v>43</v>
      </c>
      <c r="B148" s="72">
        <v>425</v>
      </c>
      <c r="C148" s="73">
        <v>1408584</v>
      </c>
      <c r="D148" s="21">
        <v>123360</v>
      </c>
      <c r="E148" s="21">
        <f aca="true" t="shared" si="25" ref="E148:E153">SUM(C148:D148)</f>
        <v>1531944</v>
      </c>
      <c r="F148" s="22">
        <f aca="true" t="shared" si="26" ref="F148:F153">SUM(G148:I148)</f>
        <v>10000</v>
      </c>
      <c r="G148" s="21"/>
      <c r="H148" s="21"/>
      <c r="I148" s="21">
        <v>10000</v>
      </c>
      <c r="J148" s="21">
        <f aca="true" t="shared" si="27" ref="J148:J153">E148-G148</f>
        <v>1531944</v>
      </c>
      <c r="K148" s="24">
        <v>1531944</v>
      </c>
      <c r="L148" s="21"/>
      <c r="M148" s="78"/>
      <c r="N148" s="19">
        <f aca="true" t="shared" si="28" ref="N148:N153">SUM(K148:M148)</f>
        <v>1531944</v>
      </c>
      <c r="O148" s="19">
        <f aca="true" t="shared" si="29" ref="O148:O154">N148/B148</f>
        <v>3604.5741176470588</v>
      </c>
      <c r="P148" s="19"/>
    </row>
    <row r="149" spans="1:16" ht="24.75" customHeight="1">
      <c r="A149" s="64" t="s">
        <v>44</v>
      </c>
      <c r="B149" s="44">
        <v>712</v>
      </c>
      <c r="C149" s="73">
        <v>2360711</v>
      </c>
      <c r="D149" s="21">
        <v>162527</v>
      </c>
      <c r="E149" s="21">
        <f t="shared" si="25"/>
        <v>2523238</v>
      </c>
      <c r="F149" s="22">
        <f t="shared" si="26"/>
        <v>9600</v>
      </c>
      <c r="G149" s="21">
        <v>3000</v>
      </c>
      <c r="H149" s="21"/>
      <c r="I149" s="21">
        <v>6600</v>
      </c>
      <c r="J149" s="21">
        <f t="shared" si="27"/>
        <v>2520238</v>
      </c>
      <c r="K149" s="24">
        <v>2520238</v>
      </c>
      <c r="L149" s="21"/>
      <c r="M149" s="78"/>
      <c r="N149" s="19">
        <f t="shared" si="28"/>
        <v>2520238</v>
      </c>
      <c r="O149" s="19">
        <f t="shared" si="29"/>
        <v>3539.6601123595506</v>
      </c>
      <c r="P149" s="19"/>
    </row>
    <row r="150" spans="1:16" ht="24.75" customHeight="1">
      <c r="A150" s="43" t="s">
        <v>45</v>
      </c>
      <c r="B150" s="18">
        <v>321</v>
      </c>
      <c r="C150" s="21">
        <v>972127</v>
      </c>
      <c r="D150" s="21">
        <v>96764</v>
      </c>
      <c r="E150" s="21">
        <f t="shared" si="25"/>
        <v>1068891</v>
      </c>
      <c r="F150" s="22">
        <f t="shared" si="26"/>
        <v>860</v>
      </c>
      <c r="G150" s="21"/>
      <c r="H150" s="21"/>
      <c r="I150" s="21">
        <v>860</v>
      </c>
      <c r="J150" s="21">
        <f t="shared" si="27"/>
        <v>1068891</v>
      </c>
      <c r="K150" s="24">
        <v>1068891</v>
      </c>
      <c r="L150" s="21"/>
      <c r="M150" s="78"/>
      <c r="N150" s="19">
        <f t="shared" si="28"/>
        <v>1068891</v>
      </c>
      <c r="O150" s="19">
        <f t="shared" si="29"/>
        <v>3329.878504672897</v>
      </c>
      <c r="P150" s="19"/>
    </row>
    <row r="151" spans="1:16" ht="24.75" customHeight="1">
      <c r="A151" s="67" t="s">
        <v>46</v>
      </c>
      <c r="B151" s="18">
        <v>748</v>
      </c>
      <c r="C151" s="21">
        <v>2443025</v>
      </c>
      <c r="D151" s="21">
        <v>433096</v>
      </c>
      <c r="E151" s="21">
        <f t="shared" si="25"/>
        <v>2876121</v>
      </c>
      <c r="F151" s="22">
        <f t="shared" si="26"/>
        <v>5804</v>
      </c>
      <c r="G151" s="21">
        <v>560</v>
      </c>
      <c r="H151" s="21"/>
      <c r="I151" s="21">
        <v>5244</v>
      </c>
      <c r="J151" s="21">
        <f t="shared" si="27"/>
        <v>2875561</v>
      </c>
      <c r="K151" s="24">
        <v>2875561</v>
      </c>
      <c r="L151" s="21"/>
      <c r="M151" s="78"/>
      <c r="N151" s="19">
        <f t="shared" si="28"/>
        <v>2875561</v>
      </c>
      <c r="O151" s="19">
        <f t="shared" si="29"/>
        <v>3844.3328877005347</v>
      </c>
      <c r="P151" s="19"/>
    </row>
    <row r="152" spans="1:16" ht="24.75" customHeight="1">
      <c r="A152" s="64" t="s">
        <v>49</v>
      </c>
      <c r="B152" s="18">
        <v>341</v>
      </c>
      <c r="C152" s="21">
        <v>1449466</v>
      </c>
      <c r="D152" s="21">
        <v>117398</v>
      </c>
      <c r="E152" s="21">
        <f t="shared" si="25"/>
        <v>1566864</v>
      </c>
      <c r="F152" s="22">
        <f t="shared" si="26"/>
        <v>3000</v>
      </c>
      <c r="G152" s="21"/>
      <c r="H152" s="21"/>
      <c r="I152" s="21">
        <v>3000</v>
      </c>
      <c r="J152" s="21">
        <f t="shared" si="27"/>
        <v>1566864</v>
      </c>
      <c r="K152" s="24">
        <v>1566864</v>
      </c>
      <c r="L152" s="21"/>
      <c r="M152" s="78"/>
      <c r="N152" s="19">
        <f t="shared" si="28"/>
        <v>1566864</v>
      </c>
      <c r="O152" s="19">
        <f t="shared" si="29"/>
        <v>4594.909090909091</v>
      </c>
      <c r="P152" s="19"/>
    </row>
    <row r="153" spans="1:16" ht="27.75" customHeight="1">
      <c r="A153" s="143" t="s">
        <v>116</v>
      </c>
      <c r="B153" s="18">
        <v>69</v>
      </c>
      <c r="C153" s="21">
        <v>128354</v>
      </c>
      <c r="D153" s="21">
        <v>42508</v>
      </c>
      <c r="E153" s="21">
        <f t="shared" si="25"/>
        <v>170862</v>
      </c>
      <c r="F153" s="22">
        <f t="shared" si="26"/>
        <v>0</v>
      </c>
      <c r="G153" s="21"/>
      <c r="H153" s="21"/>
      <c r="I153" s="21"/>
      <c r="J153" s="21">
        <f t="shared" si="27"/>
        <v>170862</v>
      </c>
      <c r="K153" s="24">
        <v>170862</v>
      </c>
      <c r="L153" s="21"/>
      <c r="M153" s="78"/>
      <c r="N153" s="19">
        <f t="shared" si="28"/>
        <v>170862</v>
      </c>
      <c r="O153" s="19">
        <f t="shared" si="29"/>
        <v>2476.2608695652175</v>
      </c>
      <c r="P153" s="19"/>
    </row>
    <row r="154" spans="1:16" ht="24.75" customHeight="1">
      <c r="A154" s="47" t="s">
        <v>26</v>
      </c>
      <c r="B154" s="47">
        <f aca="true" t="shared" si="30" ref="B154:J154">SUM(B148:B153)</f>
        <v>2616</v>
      </c>
      <c r="C154" s="27">
        <f t="shared" si="30"/>
        <v>8762267</v>
      </c>
      <c r="D154" s="27">
        <f t="shared" si="30"/>
        <v>975653</v>
      </c>
      <c r="E154" s="27">
        <f t="shared" si="30"/>
        <v>9737920</v>
      </c>
      <c r="F154" s="27">
        <f t="shared" si="30"/>
        <v>29264</v>
      </c>
      <c r="G154" s="27">
        <f t="shared" si="30"/>
        <v>3560</v>
      </c>
      <c r="H154" s="27">
        <f t="shared" si="30"/>
        <v>0</v>
      </c>
      <c r="I154" s="27">
        <f t="shared" si="30"/>
        <v>25704</v>
      </c>
      <c r="J154" s="27">
        <f t="shared" si="30"/>
        <v>9734360</v>
      </c>
      <c r="K154" s="27">
        <f>SUM(K148:K153)</f>
        <v>9734360</v>
      </c>
      <c r="L154" s="27"/>
      <c r="M154" s="27"/>
      <c r="N154" s="27">
        <f>SUM(N148:N153)</f>
        <v>9734360</v>
      </c>
      <c r="O154" s="29">
        <f t="shared" si="29"/>
        <v>3721.085626911315</v>
      </c>
      <c r="P154" s="29">
        <f>SUM(P148:P153)</f>
        <v>0</v>
      </c>
    </row>
    <row r="155" spans="1:16" ht="18.75" customHeight="1">
      <c r="A155" s="42"/>
      <c r="B155" s="4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3"/>
      <c r="O155" s="29"/>
      <c r="P155" s="68"/>
    </row>
    <row r="156" spans="1:16" ht="40.5" customHeight="1">
      <c r="A156" s="79" t="s">
        <v>52</v>
      </c>
      <c r="B156" s="46">
        <v>1262</v>
      </c>
      <c r="C156" s="75"/>
      <c r="D156" s="43"/>
      <c r="E156" s="75"/>
      <c r="F156" s="75"/>
      <c r="G156" s="29"/>
      <c r="H156" s="29"/>
      <c r="I156" s="29"/>
      <c r="J156" s="29">
        <v>2140394</v>
      </c>
      <c r="K156" s="29">
        <v>2140394</v>
      </c>
      <c r="L156" s="26"/>
      <c r="M156" s="26"/>
      <c r="N156" s="29">
        <f>SUM(K156:M156)</f>
        <v>2140394</v>
      </c>
      <c r="O156" s="29">
        <f>N156/B156</f>
        <v>1696.0332805071316</v>
      </c>
      <c r="P156" s="43"/>
    </row>
    <row r="157" spans="1:13" ht="15">
      <c r="A157" s="4"/>
      <c r="B157" s="4"/>
      <c r="C157" s="36"/>
      <c r="D157" s="4"/>
      <c r="E157" s="4"/>
      <c r="F157" s="4"/>
      <c r="G157" s="4"/>
      <c r="H157" s="4"/>
      <c r="I157" s="4"/>
      <c r="K157" s="25"/>
      <c r="L157" s="55"/>
      <c r="M157" s="55"/>
    </row>
    <row r="158" spans="4:13" ht="12.75">
      <c r="D158" s="25"/>
      <c r="F158" s="25"/>
      <c r="K158" s="25"/>
      <c r="L158" s="55"/>
      <c r="M158" s="55"/>
    </row>
    <row r="159" spans="1:13" ht="18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K159" s="25"/>
      <c r="L159" s="55"/>
      <c r="M159" s="55"/>
    </row>
    <row r="160" spans="1:13" ht="15.75">
      <c r="A160" s="3" t="s">
        <v>1</v>
      </c>
      <c r="B160" s="3"/>
      <c r="C160" s="3"/>
      <c r="K160" s="25"/>
      <c r="L160" s="55"/>
      <c r="M160" s="55"/>
    </row>
    <row r="161" spans="1:13" ht="15.75">
      <c r="A161" s="3" t="s">
        <v>53</v>
      </c>
      <c r="B161" s="3"/>
      <c r="C161" s="3"/>
      <c r="K161" s="25"/>
      <c r="L161" s="55"/>
      <c r="M161" s="55"/>
    </row>
    <row r="162" spans="1:16" ht="15.75" customHeight="1">
      <c r="A162" s="160" t="s">
        <v>3</v>
      </c>
      <c r="B162" s="176" t="s">
        <v>114</v>
      </c>
      <c r="C162" s="163" t="s">
        <v>5</v>
      </c>
      <c r="D162" s="165"/>
      <c r="E162" s="155" t="s">
        <v>6</v>
      </c>
      <c r="F162" s="155" t="s">
        <v>7</v>
      </c>
      <c r="G162" s="179" t="s">
        <v>73</v>
      </c>
      <c r="H162" s="180"/>
      <c r="I162" s="181"/>
      <c r="J162" s="155" t="s">
        <v>89</v>
      </c>
      <c r="K162" s="179" t="s">
        <v>12</v>
      </c>
      <c r="L162" s="180"/>
      <c r="M162" s="181"/>
      <c r="N162" s="176" t="s">
        <v>124</v>
      </c>
      <c r="O162" s="176" t="s">
        <v>87</v>
      </c>
      <c r="P162" s="9" t="s">
        <v>16</v>
      </c>
    </row>
    <row r="163" spans="1:16" ht="57" customHeight="1">
      <c r="A163" s="162"/>
      <c r="B163" s="178"/>
      <c r="C163" s="7" t="s">
        <v>17</v>
      </c>
      <c r="D163" s="7" t="s">
        <v>18</v>
      </c>
      <c r="E163" s="156"/>
      <c r="F163" s="156"/>
      <c r="G163" s="6" t="s">
        <v>96</v>
      </c>
      <c r="H163" s="6" t="s">
        <v>9</v>
      </c>
      <c r="I163" s="6" t="s">
        <v>10</v>
      </c>
      <c r="J163" s="156"/>
      <c r="K163" s="11" t="s">
        <v>97</v>
      </c>
      <c r="L163" s="12" t="s">
        <v>98</v>
      </c>
      <c r="M163" s="8" t="s">
        <v>15</v>
      </c>
      <c r="N163" s="178"/>
      <c r="O163" s="178"/>
      <c r="P163" s="142" t="s">
        <v>112</v>
      </c>
    </row>
    <row r="164" spans="1:16" ht="15.75" customHeight="1">
      <c r="A164" s="14">
        <v>1</v>
      </c>
      <c r="B164" s="14">
        <v>2</v>
      </c>
      <c r="C164" s="14">
        <v>3</v>
      </c>
      <c r="D164" s="14">
        <v>4</v>
      </c>
      <c r="E164" s="14">
        <v>5</v>
      </c>
      <c r="F164" s="14">
        <v>6</v>
      </c>
      <c r="G164" s="14">
        <v>7</v>
      </c>
      <c r="H164" s="14">
        <v>8</v>
      </c>
      <c r="I164" s="14">
        <v>9</v>
      </c>
      <c r="J164" s="17">
        <v>10</v>
      </c>
      <c r="K164" s="15">
        <v>11</v>
      </c>
      <c r="L164" s="15">
        <v>12</v>
      </c>
      <c r="M164" s="17">
        <v>13</v>
      </c>
      <c r="N164" s="18">
        <v>14</v>
      </c>
      <c r="O164" s="17">
        <v>15</v>
      </c>
      <c r="P164" s="17">
        <v>16</v>
      </c>
    </row>
    <row r="165" spans="1:16" ht="21.75" customHeight="1">
      <c r="A165" s="14" t="s">
        <v>28</v>
      </c>
      <c r="B165" s="47">
        <v>48</v>
      </c>
      <c r="C165" s="27">
        <v>202734</v>
      </c>
      <c r="D165" s="27">
        <v>21598</v>
      </c>
      <c r="E165" s="27">
        <f>SUM(C165:D165)</f>
        <v>224332</v>
      </c>
      <c r="F165" s="27">
        <f>G165+H165+I165</f>
        <v>0</v>
      </c>
      <c r="G165" s="27">
        <v>0</v>
      </c>
      <c r="H165" s="27">
        <v>0</v>
      </c>
      <c r="I165" s="27">
        <v>0</v>
      </c>
      <c r="J165" s="81">
        <f>E165-G165</f>
        <v>224332</v>
      </c>
      <c r="K165" s="81">
        <v>224332</v>
      </c>
      <c r="L165" s="82"/>
      <c r="M165" s="145"/>
      <c r="N165" s="29">
        <f>SUM(K165:M165)</f>
        <v>224332</v>
      </c>
      <c r="O165" s="29">
        <f>N165/B165</f>
        <v>4673.583333333333</v>
      </c>
      <c r="P165" s="29"/>
    </row>
    <row r="166" spans="1:13" ht="25.5" customHeight="1">
      <c r="A166" s="3" t="s">
        <v>54</v>
      </c>
      <c r="B166" s="3"/>
      <c r="C166" s="3"/>
      <c r="K166" s="25"/>
      <c r="L166" s="25"/>
      <c r="M166" s="25"/>
    </row>
    <row r="167" spans="1:16" ht="21.75" customHeight="1">
      <c r="A167" s="160" t="s">
        <v>3</v>
      </c>
      <c r="B167" s="176" t="s">
        <v>114</v>
      </c>
      <c r="C167" s="163" t="s">
        <v>5</v>
      </c>
      <c r="D167" s="165"/>
      <c r="E167" s="155" t="s">
        <v>6</v>
      </c>
      <c r="F167" s="155" t="s">
        <v>7</v>
      </c>
      <c r="G167" s="179" t="s">
        <v>73</v>
      </c>
      <c r="H167" s="180"/>
      <c r="I167" s="181"/>
      <c r="J167" s="155" t="s">
        <v>89</v>
      </c>
      <c r="K167" s="179" t="s">
        <v>12</v>
      </c>
      <c r="L167" s="180"/>
      <c r="M167" s="181"/>
      <c r="N167" s="176" t="s">
        <v>124</v>
      </c>
      <c r="O167" s="176" t="s">
        <v>87</v>
      </c>
      <c r="P167" s="9" t="s">
        <v>16</v>
      </c>
    </row>
    <row r="168" spans="1:16" ht="57" customHeight="1">
      <c r="A168" s="162"/>
      <c r="B168" s="178"/>
      <c r="C168" s="7" t="s">
        <v>17</v>
      </c>
      <c r="D168" s="7" t="s">
        <v>18</v>
      </c>
      <c r="E168" s="156"/>
      <c r="F168" s="156"/>
      <c r="G168" s="6" t="s">
        <v>96</v>
      </c>
      <c r="H168" s="6" t="s">
        <v>9</v>
      </c>
      <c r="I168" s="6" t="s">
        <v>10</v>
      </c>
      <c r="J168" s="156"/>
      <c r="K168" s="11" t="s">
        <v>97</v>
      </c>
      <c r="L168" s="12" t="s">
        <v>98</v>
      </c>
      <c r="M168" s="8" t="s">
        <v>15</v>
      </c>
      <c r="N168" s="178"/>
      <c r="O168" s="178"/>
      <c r="P168" s="142" t="s">
        <v>112</v>
      </c>
    </row>
    <row r="169" spans="1:16" ht="15.75" customHeight="1">
      <c r="A169" s="14">
        <v>1</v>
      </c>
      <c r="B169" s="14">
        <v>2</v>
      </c>
      <c r="C169" s="14">
        <v>3</v>
      </c>
      <c r="D169" s="14">
        <v>4</v>
      </c>
      <c r="E169" s="14">
        <v>5</v>
      </c>
      <c r="F169" s="14">
        <v>6</v>
      </c>
      <c r="G169" s="14">
        <v>7</v>
      </c>
      <c r="H169" s="14">
        <v>8</v>
      </c>
      <c r="I169" s="14">
        <v>9</v>
      </c>
      <c r="J169" s="17">
        <v>10</v>
      </c>
      <c r="K169" s="15">
        <v>11</v>
      </c>
      <c r="L169" s="15">
        <v>12</v>
      </c>
      <c r="M169" s="17">
        <v>11</v>
      </c>
      <c r="N169" s="18"/>
      <c r="O169" s="17">
        <v>15</v>
      </c>
      <c r="P169" s="17">
        <v>16</v>
      </c>
    </row>
    <row r="170" spans="1:16" ht="24" customHeight="1">
      <c r="A170" s="86" t="s">
        <v>55</v>
      </c>
      <c r="B170" s="47"/>
      <c r="C170" s="27">
        <v>1303919</v>
      </c>
      <c r="D170" s="27">
        <v>298480</v>
      </c>
      <c r="E170" s="27">
        <f>SUM(C170:D170)</f>
        <v>1602399</v>
      </c>
      <c r="F170" s="28">
        <f>SUM(G170:I170)</f>
        <v>265691</v>
      </c>
      <c r="G170" s="29">
        <v>254000</v>
      </c>
      <c r="H170" s="29"/>
      <c r="I170" s="29">
        <v>11691</v>
      </c>
      <c r="J170" s="27">
        <f>E170-G170</f>
        <v>1348399</v>
      </c>
      <c r="K170" s="29">
        <v>1348399</v>
      </c>
      <c r="L170" s="26"/>
      <c r="M170" s="26"/>
      <c r="N170" s="29">
        <f>SUM(K170:M170)</f>
        <v>1348399</v>
      </c>
      <c r="O170" s="29"/>
      <c r="P170" s="29"/>
    </row>
    <row r="172" spans="1:14" ht="27.75" customHeight="1">
      <c r="A172" s="3" t="s">
        <v>104</v>
      </c>
      <c r="J172" s="148">
        <f>SUM(J173:J174)</f>
        <v>305241</v>
      </c>
      <c r="L172" s="141"/>
      <c r="M172" s="88"/>
      <c r="N172" s="116"/>
    </row>
    <row r="173" spans="9:15" ht="12.75">
      <c r="I173" s="147" t="s">
        <v>122</v>
      </c>
      <c r="J173" s="25">
        <v>173619</v>
      </c>
      <c r="L173" s="115"/>
      <c r="O173" s="25"/>
    </row>
    <row r="174" spans="9:15" ht="12.75">
      <c r="I174" s="147" t="s">
        <v>121</v>
      </c>
      <c r="J174" s="146">
        <v>131622</v>
      </c>
      <c r="L174" s="115"/>
      <c r="O174" s="25"/>
    </row>
    <row r="175" spans="12:15" ht="12.75">
      <c r="L175" s="115"/>
      <c r="O175" s="25"/>
    </row>
    <row r="176" spans="1:14" ht="15.75">
      <c r="A176" s="3" t="s">
        <v>105</v>
      </c>
      <c r="J176" s="148">
        <f>SUM(J177:J178)</f>
        <v>497134</v>
      </c>
      <c r="L176" s="141"/>
      <c r="N176" s="116"/>
    </row>
    <row r="177" spans="9:10" ht="12.75">
      <c r="I177" s="147" t="s">
        <v>122</v>
      </c>
      <c r="J177" s="25">
        <v>314826</v>
      </c>
    </row>
    <row r="178" spans="9:10" ht="12.75">
      <c r="I178" s="147" t="s">
        <v>121</v>
      </c>
      <c r="J178" s="25">
        <v>182308</v>
      </c>
    </row>
    <row r="182" spans="1:13" ht="18">
      <c r="A182" s="159" t="s">
        <v>113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03"/>
    </row>
    <row r="183" spans="1:16" ht="15.75">
      <c r="A183" s="3" t="s">
        <v>70</v>
      </c>
      <c r="B183" s="3"/>
      <c r="C183" s="3"/>
      <c r="P183" s="4"/>
    </row>
    <row r="184" spans="1:16" ht="15.75">
      <c r="A184" s="3" t="s">
        <v>71</v>
      </c>
      <c r="B184" s="3"/>
      <c r="C184" s="3"/>
      <c r="P184" s="4"/>
    </row>
    <row r="185" spans="1:5" ht="15.75">
      <c r="A185" s="3"/>
      <c r="B185" s="3"/>
      <c r="C185" s="3"/>
      <c r="D185" s="3"/>
      <c r="E185" s="3"/>
    </row>
    <row r="186" spans="1:17" ht="18.75" customHeight="1">
      <c r="A186" s="160" t="s">
        <v>3</v>
      </c>
      <c r="B186" s="158" t="s">
        <v>4</v>
      </c>
      <c r="C186" s="157" t="s">
        <v>5</v>
      </c>
      <c r="D186" s="157"/>
      <c r="E186" s="157"/>
      <c r="F186" s="155" t="s">
        <v>6</v>
      </c>
      <c r="G186" s="163" t="s">
        <v>72</v>
      </c>
      <c r="H186" s="157" t="s">
        <v>73</v>
      </c>
      <c r="I186" s="157"/>
      <c r="J186" s="157"/>
      <c r="K186" s="157" t="s">
        <v>94</v>
      </c>
      <c r="L186" s="169" t="s">
        <v>16</v>
      </c>
      <c r="M186" s="117"/>
      <c r="N186" s="150"/>
      <c r="O186" s="113"/>
      <c r="P186" s="113"/>
      <c r="Q186" s="183"/>
    </row>
    <row r="187" spans="1:17" ht="12.75">
      <c r="A187" s="161"/>
      <c r="B187" s="158"/>
      <c r="C187" s="157" t="s">
        <v>17</v>
      </c>
      <c r="D187" s="157" t="s">
        <v>18</v>
      </c>
      <c r="E187" s="157" t="s">
        <v>59</v>
      </c>
      <c r="F187" s="166"/>
      <c r="G187" s="167"/>
      <c r="H187" s="175" t="s">
        <v>74</v>
      </c>
      <c r="I187" s="175" t="s">
        <v>75</v>
      </c>
      <c r="J187" s="175" t="s">
        <v>9</v>
      </c>
      <c r="K187" s="157"/>
      <c r="L187" s="169"/>
      <c r="M187" s="117"/>
      <c r="N187" s="150"/>
      <c r="O187" s="113"/>
      <c r="P187" s="113"/>
      <c r="Q187" s="183"/>
    </row>
    <row r="188" spans="1:17" ht="24" customHeight="1">
      <c r="A188" s="162"/>
      <c r="B188" s="158"/>
      <c r="C188" s="157"/>
      <c r="D188" s="157"/>
      <c r="E188" s="157"/>
      <c r="F188" s="156"/>
      <c r="G188" s="168"/>
      <c r="H188" s="175"/>
      <c r="I188" s="175"/>
      <c r="J188" s="175"/>
      <c r="K188" s="157"/>
      <c r="L188" s="77" t="s">
        <v>19</v>
      </c>
      <c r="M188" s="117"/>
      <c r="N188" s="150"/>
      <c r="O188" s="113"/>
      <c r="P188" s="113"/>
      <c r="Q188" s="105"/>
    </row>
    <row r="189" spans="1:17" ht="12.75">
      <c r="A189" s="91">
        <v>1</v>
      </c>
      <c r="B189" s="91">
        <v>2</v>
      </c>
      <c r="C189" s="91">
        <v>3</v>
      </c>
      <c r="D189" s="91">
        <v>4</v>
      </c>
      <c r="E189" s="92">
        <v>5</v>
      </c>
      <c r="F189" s="92">
        <v>6</v>
      </c>
      <c r="G189" s="91">
        <v>7</v>
      </c>
      <c r="H189" s="92">
        <v>8</v>
      </c>
      <c r="I189" s="92">
        <v>9</v>
      </c>
      <c r="J189" s="92">
        <v>10</v>
      </c>
      <c r="K189" s="92">
        <v>11</v>
      </c>
      <c r="L189" s="91">
        <v>12</v>
      </c>
      <c r="M189" s="109"/>
      <c r="N189" s="98"/>
      <c r="O189" s="106"/>
      <c r="P189" s="98"/>
      <c r="Q189" s="98"/>
    </row>
    <row r="190" spans="1:17" ht="24.75" customHeight="1">
      <c r="A190" s="43" t="s">
        <v>20</v>
      </c>
      <c r="B190" s="94"/>
      <c r="C190" s="49">
        <v>141254</v>
      </c>
      <c r="D190" s="49">
        <v>39022</v>
      </c>
      <c r="E190" s="49">
        <v>86600</v>
      </c>
      <c r="F190" s="49">
        <f>SUM(C190:E190)</f>
        <v>266876</v>
      </c>
      <c r="G190" s="50">
        <f>SUM(H190:J190)</f>
        <v>86600</v>
      </c>
      <c r="H190" s="50">
        <v>86600</v>
      </c>
      <c r="I190" s="50"/>
      <c r="J190" s="50"/>
      <c r="K190" s="49">
        <f>F190-G190</f>
        <v>180276</v>
      </c>
      <c r="L190" s="49"/>
      <c r="M190" s="110"/>
      <c r="N190" s="107"/>
      <c r="O190" s="107"/>
      <c r="P190" s="107"/>
      <c r="Q190" s="107"/>
    </row>
    <row r="191" spans="1:17" ht="24.75" customHeight="1">
      <c r="A191" s="43" t="s">
        <v>21</v>
      </c>
      <c r="B191" s="94"/>
      <c r="C191" s="49">
        <v>140229</v>
      </c>
      <c r="D191" s="49">
        <v>14378</v>
      </c>
      <c r="E191" s="49">
        <v>82100</v>
      </c>
      <c r="F191" s="49">
        <f aca="true" t="shared" si="31" ref="F191:F199">SUM(C191:E191)</f>
        <v>236707</v>
      </c>
      <c r="G191" s="50">
        <f aca="true" t="shared" si="32" ref="G191:G199">SUM(H191:J191)</f>
        <v>82100</v>
      </c>
      <c r="H191" s="50">
        <v>82100</v>
      </c>
      <c r="I191" s="50"/>
      <c r="J191" s="50"/>
      <c r="K191" s="49">
        <f aca="true" t="shared" si="33" ref="K191:K199">F191-G191</f>
        <v>154607</v>
      </c>
      <c r="L191" s="49"/>
      <c r="M191" s="110"/>
      <c r="N191" s="107"/>
      <c r="O191" s="107"/>
      <c r="P191" s="107"/>
      <c r="Q191" s="107"/>
    </row>
    <row r="192" spans="1:17" ht="24.75" customHeight="1">
      <c r="A192" s="43" t="s">
        <v>22</v>
      </c>
      <c r="B192" s="94"/>
      <c r="C192" s="49">
        <v>127222</v>
      </c>
      <c r="D192" s="49">
        <v>8800</v>
      </c>
      <c r="E192" s="49">
        <v>58200</v>
      </c>
      <c r="F192" s="49">
        <f t="shared" si="31"/>
        <v>194222</v>
      </c>
      <c r="G192" s="50">
        <f t="shared" si="32"/>
        <v>58200</v>
      </c>
      <c r="H192" s="50">
        <v>58200</v>
      </c>
      <c r="I192" s="50"/>
      <c r="J192" s="50"/>
      <c r="K192" s="49">
        <f t="shared" si="33"/>
        <v>136022</v>
      </c>
      <c r="L192" s="49"/>
      <c r="M192" s="110"/>
      <c r="N192" s="107"/>
      <c r="O192" s="107"/>
      <c r="P192" s="107"/>
      <c r="Q192" s="107"/>
    </row>
    <row r="193" spans="1:17" ht="24.75" customHeight="1">
      <c r="A193" s="43" t="s">
        <v>23</v>
      </c>
      <c r="B193" s="94"/>
      <c r="C193" s="49">
        <v>190168</v>
      </c>
      <c r="D193" s="49">
        <v>10162</v>
      </c>
      <c r="E193" s="49">
        <v>88800</v>
      </c>
      <c r="F193" s="49">
        <f t="shared" si="31"/>
        <v>289130</v>
      </c>
      <c r="G193" s="50">
        <f t="shared" si="32"/>
        <v>88800</v>
      </c>
      <c r="H193" s="50">
        <v>88800</v>
      </c>
      <c r="I193" s="50"/>
      <c r="J193" s="50"/>
      <c r="K193" s="49">
        <f t="shared" si="33"/>
        <v>200330</v>
      </c>
      <c r="L193" s="49"/>
      <c r="M193" s="110"/>
      <c r="N193" s="107"/>
      <c r="O193" s="107"/>
      <c r="P193" s="107"/>
      <c r="Q193" s="107"/>
    </row>
    <row r="194" spans="1:17" ht="24.75" customHeight="1">
      <c r="A194" s="43" t="s">
        <v>24</v>
      </c>
      <c r="B194" s="94"/>
      <c r="C194" s="49">
        <v>210603</v>
      </c>
      <c r="D194" s="49">
        <v>12070</v>
      </c>
      <c r="E194" s="49">
        <v>90000</v>
      </c>
      <c r="F194" s="49">
        <f t="shared" si="31"/>
        <v>312673</v>
      </c>
      <c r="G194" s="50">
        <f t="shared" si="32"/>
        <v>90244</v>
      </c>
      <c r="H194" s="50">
        <v>90000</v>
      </c>
      <c r="I194" s="50">
        <v>244</v>
      </c>
      <c r="J194" s="50"/>
      <c r="K194" s="49">
        <f t="shared" si="33"/>
        <v>222429</v>
      </c>
      <c r="L194" s="49"/>
      <c r="M194" s="110"/>
      <c r="N194" s="107"/>
      <c r="O194" s="107"/>
      <c r="P194" s="107"/>
      <c r="Q194" s="107"/>
    </row>
    <row r="195" spans="1:17" ht="24.75" customHeight="1">
      <c r="A195" s="43" t="s">
        <v>25</v>
      </c>
      <c r="B195" s="94"/>
      <c r="C195" s="49">
        <v>150945</v>
      </c>
      <c r="D195" s="49">
        <v>31167</v>
      </c>
      <c r="E195" s="49">
        <v>120000</v>
      </c>
      <c r="F195" s="49">
        <f t="shared" si="31"/>
        <v>302112</v>
      </c>
      <c r="G195" s="50">
        <f t="shared" si="32"/>
        <v>120000</v>
      </c>
      <c r="H195" s="50">
        <v>120000</v>
      </c>
      <c r="I195" s="50"/>
      <c r="J195" s="50"/>
      <c r="K195" s="49">
        <f t="shared" si="33"/>
        <v>182112</v>
      </c>
      <c r="L195" s="49"/>
      <c r="M195" s="110"/>
      <c r="N195" s="107"/>
      <c r="O195" s="107"/>
      <c r="P195" s="107"/>
      <c r="Q195" s="107"/>
    </row>
    <row r="196" spans="1:17" ht="24.75" customHeight="1">
      <c r="A196" s="43" t="s">
        <v>118</v>
      </c>
      <c r="B196" s="94"/>
      <c r="C196" s="49">
        <v>40610</v>
      </c>
      <c r="D196" s="49">
        <v>7589</v>
      </c>
      <c r="E196" s="49">
        <v>39730</v>
      </c>
      <c r="F196" s="49">
        <f t="shared" si="31"/>
        <v>87929</v>
      </c>
      <c r="G196" s="50">
        <f t="shared" si="32"/>
        <v>39730</v>
      </c>
      <c r="H196" s="50">
        <v>39730</v>
      </c>
      <c r="I196" s="50"/>
      <c r="J196" s="50"/>
      <c r="K196" s="49">
        <f t="shared" si="33"/>
        <v>48199</v>
      </c>
      <c r="L196" s="49"/>
      <c r="M196" s="110"/>
      <c r="N196" s="107"/>
      <c r="O196" s="107"/>
      <c r="P196" s="107"/>
      <c r="Q196" s="107"/>
    </row>
    <row r="197" spans="1:17" ht="24.75" customHeight="1">
      <c r="A197" s="43" t="s">
        <v>119</v>
      </c>
      <c r="B197" s="94"/>
      <c r="C197" s="49">
        <v>52768</v>
      </c>
      <c r="D197" s="49">
        <v>9250</v>
      </c>
      <c r="E197" s="49">
        <v>55000</v>
      </c>
      <c r="F197" s="49">
        <f t="shared" si="31"/>
        <v>117018</v>
      </c>
      <c r="G197" s="50">
        <f t="shared" si="32"/>
        <v>55000</v>
      </c>
      <c r="H197" s="50">
        <v>55000</v>
      </c>
      <c r="I197" s="50"/>
      <c r="J197" s="50"/>
      <c r="K197" s="49">
        <f t="shared" si="33"/>
        <v>62018</v>
      </c>
      <c r="L197" s="49"/>
      <c r="M197" s="110"/>
      <c r="N197" s="107"/>
      <c r="O197" s="107"/>
      <c r="P197" s="107"/>
      <c r="Q197" s="107"/>
    </row>
    <row r="198" spans="1:17" ht="24.75" customHeight="1">
      <c r="A198" s="43" t="s">
        <v>76</v>
      </c>
      <c r="B198" s="94"/>
      <c r="C198" s="49">
        <v>43410</v>
      </c>
      <c r="D198" s="49">
        <v>9618</v>
      </c>
      <c r="E198" s="49">
        <v>34000</v>
      </c>
      <c r="F198" s="49">
        <f t="shared" si="31"/>
        <v>87028</v>
      </c>
      <c r="G198" s="50">
        <f t="shared" si="32"/>
        <v>34000</v>
      </c>
      <c r="H198" s="50">
        <v>34000</v>
      </c>
      <c r="I198" s="50"/>
      <c r="J198" s="50"/>
      <c r="K198" s="49">
        <f t="shared" si="33"/>
        <v>53028</v>
      </c>
      <c r="L198" s="49"/>
      <c r="M198" s="110"/>
      <c r="N198" s="107"/>
      <c r="O198" s="107"/>
      <c r="P198" s="107"/>
      <c r="Q198" s="107"/>
    </row>
    <row r="199" spans="1:17" ht="24.75" customHeight="1">
      <c r="A199" s="67" t="s">
        <v>77</v>
      </c>
      <c r="B199" s="95"/>
      <c r="C199" s="66">
        <v>86970</v>
      </c>
      <c r="D199" s="66">
        <v>10585</v>
      </c>
      <c r="E199" s="66">
        <v>38438</v>
      </c>
      <c r="F199" s="49">
        <f t="shared" si="31"/>
        <v>135993</v>
      </c>
      <c r="G199" s="50">
        <f t="shared" si="32"/>
        <v>44686</v>
      </c>
      <c r="H199" s="50">
        <v>38438</v>
      </c>
      <c r="I199" s="50">
        <v>6248</v>
      </c>
      <c r="J199" s="50"/>
      <c r="K199" s="49">
        <f t="shared" si="33"/>
        <v>91307</v>
      </c>
      <c r="L199" s="49"/>
      <c r="M199" s="110"/>
      <c r="N199" s="107"/>
      <c r="O199" s="107"/>
      <c r="P199" s="107"/>
      <c r="Q199" s="107"/>
    </row>
    <row r="200" spans="1:17" ht="24.75" customHeight="1">
      <c r="A200" s="47" t="s">
        <v>26</v>
      </c>
      <c r="B200" s="47"/>
      <c r="C200" s="27">
        <f>SUM(C190:C199)</f>
        <v>1184179</v>
      </c>
      <c r="D200" s="27">
        <f aca="true" t="shared" si="34" ref="D200:I200">SUM(D190:D199)</f>
        <v>152641</v>
      </c>
      <c r="E200" s="27">
        <f t="shared" si="34"/>
        <v>692868</v>
      </c>
      <c r="F200" s="27">
        <f t="shared" si="34"/>
        <v>2029688</v>
      </c>
      <c r="G200" s="27">
        <f t="shared" si="34"/>
        <v>699360</v>
      </c>
      <c r="H200" s="27">
        <f t="shared" si="34"/>
        <v>692868</v>
      </c>
      <c r="I200" s="27">
        <f t="shared" si="34"/>
        <v>6492</v>
      </c>
      <c r="J200" s="27"/>
      <c r="K200" s="27">
        <f>SUM(K190:K199)</f>
        <v>1330328</v>
      </c>
      <c r="L200" s="27"/>
      <c r="M200" s="118"/>
      <c r="N200" s="34"/>
      <c r="O200" s="34"/>
      <c r="P200" s="34"/>
      <c r="Q200" s="108"/>
    </row>
    <row r="204" spans="1:13" ht="18">
      <c r="A204" s="159" t="s">
        <v>113</v>
      </c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</row>
    <row r="205" spans="1:13" ht="18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1:15" ht="15.75">
      <c r="A206" s="3" t="s">
        <v>70</v>
      </c>
      <c r="B206" s="3"/>
      <c r="G206" s="1"/>
      <c r="H206" s="1"/>
      <c r="I206" s="1"/>
      <c r="J206" s="1"/>
      <c r="K206" s="1"/>
      <c r="N206" s="4"/>
      <c r="O206" s="4"/>
    </row>
    <row r="207" spans="1:15" ht="15.75">
      <c r="A207" s="3" t="s">
        <v>78</v>
      </c>
      <c r="B207" s="3"/>
      <c r="C207" s="3"/>
      <c r="N207" s="4"/>
      <c r="O207" s="4"/>
    </row>
    <row r="208" spans="1:4" ht="15.75">
      <c r="A208" s="3"/>
      <c r="B208" s="3"/>
      <c r="C208" s="3"/>
      <c r="D208" s="3"/>
    </row>
    <row r="209" spans="1:16" ht="12.75">
      <c r="A209" s="182" t="s">
        <v>3</v>
      </c>
      <c r="B209" s="158" t="s">
        <v>114</v>
      </c>
      <c r="C209" s="157" t="s">
        <v>5</v>
      </c>
      <c r="D209" s="157"/>
      <c r="E209" s="157" t="s">
        <v>6</v>
      </c>
      <c r="F209" s="157" t="s">
        <v>72</v>
      </c>
      <c r="G209" s="43" t="s">
        <v>73</v>
      </c>
      <c r="H209" s="157" t="s">
        <v>11</v>
      </c>
      <c r="I209" s="179" t="s">
        <v>12</v>
      </c>
      <c r="J209" s="180"/>
      <c r="K209" s="180"/>
      <c r="L209" s="158" t="s">
        <v>126</v>
      </c>
      <c r="M209" s="18" t="s">
        <v>16</v>
      </c>
      <c r="N209" s="113"/>
      <c r="O209" s="113"/>
      <c r="P209" s="85"/>
    </row>
    <row r="210" spans="1:16" ht="51">
      <c r="A210" s="182"/>
      <c r="B210" s="158"/>
      <c r="C210" s="7" t="s">
        <v>17</v>
      </c>
      <c r="D210" s="7" t="s">
        <v>18</v>
      </c>
      <c r="E210" s="157"/>
      <c r="F210" s="157"/>
      <c r="G210" s="125" t="s">
        <v>9</v>
      </c>
      <c r="H210" s="157"/>
      <c r="I210" s="11" t="s">
        <v>97</v>
      </c>
      <c r="J210" s="80" t="s">
        <v>98</v>
      </c>
      <c r="K210" s="5" t="s">
        <v>15</v>
      </c>
      <c r="L210" s="158"/>
      <c r="M210" s="77" t="s">
        <v>19</v>
      </c>
      <c r="N210" s="113"/>
      <c r="O210" s="113"/>
      <c r="P210" s="85"/>
    </row>
    <row r="211" spans="1:17" ht="12.75">
      <c r="A211" s="14">
        <v>1</v>
      </c>
      <c r="B211" s="14">
        <v>2</v>
      </c>
      <c r="C211" s="14">
        <v>3</v>
      </c>
      <c r="D211" s="14">
        <v>4</v>
      </c>
      <c r="E211" s="14">
        <v>5</v>
      </c>
      <c r="F211" s="14">
        <v>6</v>
      </c>
      <c r="G211" s="14">
        <v>7</v>
      </c>
      <c r="H211" s="14">
        <v>8</v>
      </c>
      <c r="I211" s="14">
        <v>9</v>
      </c>
      <c r="J211" s="14">
        <v>10</v>
      </c>
      <c r="K211" s="14">
        <v>11</v>
      </c>
      <c r="L211" s="14">
        <v>13</v>
      </c>
      <c r="M211" s="17">
        <v>15</v>
      </c>
      <c r="N211" s="85"/>
      <c r="O211" s="139"/>
      <c r="P211" s="140"/>
      <c r="Q211" s="113"/>
    </row>
    <row r="212" spans="1:17" ht="23.25" customHeight="1">
      <c r="A212" s="47" t="s">
        <v>79</v>
      </c>
      <c r="B212" s="47"/>
      <c r="C212" s="27">
        <v>676994</v>
      </c>
      <c r="D212" s="27">
        <v>30885</v>
      </c>
      <c r="E212" s="27">
        <f>SUM(C212:D212)</f>
        <v>707879</v>
      </c>
      <c r="F212" s="27">
        <f>SUM(G212)</f>
        <v>150</v>
      </c>
      <c r="G212" s="27">
        <v>150</v>
      </c>
      <c r="H212" s="27">
        <f>E212-F212</f>
        <v>707729</v>
      </c>
      <c r="I212" s="27">
        <v>707729</v>
      </c>
      <c r="J212" s="27"/>
      <c r="K212" s="27"/>
      <c r="L212" s="27">
        <v>707729</v>
      </c>
      <c r="M212" s="29"/>
      <c r="N212" s="34"/>
      <c r="O212" s="83"/>
      <c r="P212" s="83"/>
      <c r="Q212" s="84"/>
    </row>
    <row r="213" spans="7:11" ht="14.25">
      <c r="G213" s="1"/>
      <c r="H213" s="1"/>
      <c r="I213" s="1"/>
      <c r="J213" s="1"/>
      <c r="K213" s="1"/>
    </row>
    <row r="214" spans="1:3" ht="15.75">
      <c r="A214" s="3" t="s">
        <v>70</v>
      </c>
      <c r="B214" s="3"/>
      <c r="C214" s="3"/>
    </row>
    <row r="215" spans="1:11" ht="15.75">
      <c r="A215" s="3" t="s">
        <v>80</v>
      </c>
      <c r="B215" s="3"/>
      <c r="C215" s="3"/>
      <c r="K215" s="101"/>
    </row>
    <row r="216" spans="1:4" ht="15.75">
      <c r="A216" s="3"/>
      <c r="B216" s="3"/>
      <c r="C216" s="3"/>
      <c r="D216" s="3"/>
    </row>
    <row r="217" spans="1:17" ht="12.75">
      <c r="A217" s="160" t="s">
        <v>3</v>
      </c>
      <c r="B217" s="176" t="s">
        <v>114</v>
      </c>
      <c r="C217" s="179" t="s">
        <v>5</v>
      </c>
      <c r="D217" s="180"/>
      <c r="E217" s="181"/>
      <c r="F217" s="155" t="s">
        <v>6</v>
      </c>
      <c r="G217" s="175" t="s">
        <v>106</v>
      </c>
      <c r="H217" s="169" t="s">
        <v>73</v>
      </c>
      <c r="I217" s="169"/>
      <c r="J217" s="169"/>
      <c r="K217" s="169"/>
      <c r="L217" s="155" t="s">
        <v>123</v>
      </c>
      <c r="M217" s="157" t="s">
        <v>12</v>
      </c>
      <c r="N217" s="157"/>
      <c r="O217" s="157" t="s">
        <v>13</v>
      </c>
      <c r="P217" s="158" t="s">
        <v>88</v>
      </c>
      <c r="Q217" s="9" t="s">
        <v>82</v>
      </c>
    </row>
    <row r="218" spans="1:17" ht="12.75">
      <c r="A218" s="161"/>
      <c r="B218" s="177"/>
      <c r="C218" s="155" t="s">
        <v>17</v>
      </c>
      <c r="D218" s="155" t="s">
        <v>18</v>
      </c>
      <c r="E218" s="172" t="s">
        <v>81</v>
      </c>
      <c r="F218" s="166"/>
      <c r="G218" s="175"/>
      <c r="H218" s="174" t="s">
        <v>107</v>
      </c>
      <c r="I218" s="174" t="s">
        <v>9</v>
      </c>
      <c r="J218" s="175" t="s">
        <v>59</v>
      </c>
      <c r="K218" s="158" t="s">
        <v>108</v>
      </c>
      <c r="L218" s="166"/>
      <c r="M218" s="157"/>
      <c r="N218" s="157"/>
      <c r="O218" s="157"/>
      <c r="P218" s="158"/>
      <c r="Q218" s="96"/>
    </row>
    <row r="219" spans="1:17" ht="45">
      <c r="A219" s="162"/>
      <c r="B219" s="178"/>
      <c r="C219" s="156"/>
      <c r="D219" s="156"/>
      <c r="E219" s="173"/>
      <c r="F219" s="156"/>
      <c r="G219" s="175"/>
      <c r="H219" s="174"/>
      <c r="I219" s="174"/>
      <c r="J219" s="175"/>
      <c r="K219" s="158"/>
      <c r="L219" s="156"/>
      <c r="M219" s="97" t="s">
        <v>14</v>
      </c>
      <c r="N219" s="97" t="s">
        <v>15</v>
      </c>
      <c r="O219" s="157"/>
      <c r="P219" s="158"/>
      <c r="Q219" s="13" t="s">
        <v>19</v>
      </c>
    </row>
    <row r="220" spans="1:17" ht="12.75">
      <c r="A220" s="91">
        <v>1</v>
      </c>
      <c r="B220" s="91">
        <v>2</v>
      </c>
      <c r="C220" s="91">
        <v>3</v>
      </c>
      <c r="D220" s="91">
        <v>4</v>
      </c>
      <c r="E220" s="92">
        <v>5</v>
      </c>
      <c r="F220" s="91">
        <v>6</v>
      </c>
      <c r="G220" s="92">
        <v>7</v>
      </c>
      <c r="H220" s="114">
        <v>8</v>
      </c>
      <c r="I220" s="92">
        <v>9</v>
      </c>
      <c r="J220" s="92">
        <v>10</v>
      </c>
      <c r="K220" s="92">
        <v>11</v>
      </c>
      <c r="L220" s="93">
        <v>12</v>
      </c>
      <c r="M220" s="91">
        <v>13</v>
      </c>
      <c r="N220" s="93">
        <v>14</v>
      </c>
      <c r="O220" s="91">
        <v>15</v>
      </c>
      <c r="P220" s="91">
        <v>16</v>
      </c>
      <c r="Q220" s="91">
        <v>17</v>
      </c>
    </row>
    <row r="221" spans="1:17" ht="24.75" customHeight="1">
      <c r="A221" s="43" t="s">
        <v>83</v>
      </c>
      <c r="B221" s="18">
        <v>248</v>
      </c>
      <c r="C221" s="21">
        <v>827766</v>
      </c>
      <c r="D221" s="21">
        <v>209712</v>
      </c>
      <c r="E221" s="21">
        <v>205600</v>
      </c>
      <c r="F221" s="22">
        <f>SUM(C221:E221)</f>
        <v>1243078</v>
      </c>
      <c r="G221" s="21">
        <f>SUM(H221:K221)</f>
        <v>366900</v>
      </c>
      <c r="H221" s="104">
        <v>148800</v>
      </c>
      <c r="I221" s="21">
        <v>100</v>
      </c>
      <c r="J221" s="21">
        <v>205600</v>
      </c>
      <c r="K221" s="21">
        <v>12400</v>
      </c>
      <c r="L221" s="24">
        <f>F221-H221-I221-J221</f>
        <v>888578</v>
      </c>
      <c r="M221" s="24">
        <v>888578</v>
      </c>
      <c r="N221" s="19"/>
      <c r="O221" s="19">
        <f>SUM(M221:N221)</f>
        <v>888578</v>
      </c>
      <c r="P221" s="19">
        <f>O221/B221</f>
        <v>3582.9758064516127</v>
      </c>
      <c r="Q221" s="43"/>
    </row>
    <row r="222" spans="1:17" ht="24.75" customHeight="1">
      <c r="A222" s="43" t="s">
        <v>84</v>
      </c>
      <c r="B222" s="18">
        <v>230</v>
      </c>
      <c r="C222" s="21">
        <v>671022</v>
      </c>
      <c r="D222" s="21">
        <v>250524</v>
      </c>
      <c r="E222" s="21">
        <v>215880</v>
      </c>
      <c r="F222" s="22">
        <f>SUM(C222:E222)</f>
        <v>1137426</v>
      </c>
      <c r="G222" s="21">
        <f>SUM(H222:K222)</f>
        <v>358078</v>
      </c>
      <c r="H222" s="104">
        <v>140000</v>
      </c>
      <c r="I222" s="21">
        <v>350</v>
      </c>
      <c r="J222" s="21">
        <v>215880</v>
      </c>
      <c r="K222" s="21">
        <v>1848</v>
      </c>
      <c r="L222" s="24">
        <f>F222-H222-I222-J222</f>
        <v>781196</v>
      </c>
      <c r="M222" s="24">
        <v>781196</v>
      </c>
      <c r="N222" s="19"/>
      <c r="O222" s="19">
        <f>SUM(M222:N222)</f>
        <v>781196</v>
      </c>
      <c r="P222" s="19">
        <f>O222/B222</f>
        <v>3396.504347826087</v>
      </c>
      <c r="Q222" s="43"/>
    </row>
    <row r="223" spans="1:17" ht="24.75" customHeight="1">
      <c r="A223" s="43" t="s">
        <v>85</v>
      </c>
      <c r="B223" s="18">
        <v>82</v>
      </c>
      <c r="C223" s="21">
        <v>431029</v>
      </c>
      <c r="D223" s="21">
        <v>100219</v>
      </c>
      <c r="E223" s="21">
        <v>88966</v>
      </c>
      <c r="F223" s="22">
        <f>SUM(C223:E223)</f>
        <v>620214</v>
      </c>
      <c r="G223" s="21">
        <f>SUM(H223:K223)</f>
        <v>148216</v>
      </c>
      <c r="H223" s="104">
        <v>57400</v>
      </c>
      <c r="I223" s="21">
        <v>50</v>
      </c>
      <c r="J223" s="21">
        <v>88966</v>
      </c>
      <c r="K223" s="21">
        <v>1800</v>
      </c>
      <c r="L223" s="24">
        <f>F223-H223-I223-J223</f>
        <v>473798</v>
      </c>
      <c r="M223" s="24">
        <v>473798</v>
      </c>
      <c r="N223" s="19"/>
      <c r="O223" s="19">
        <f>SUM(M223:N223)</f>
        <v>473798</v>
      </c>
      <c r="P223" s="19">
        <f>O223/B223</f>
        <v>5778.024390243902</v>
      </c>
      <c r="Q223" s="43"/>
    </row>
    <row r="224" spans="1:17" ht="24.75" customHeight="1">
      <c r="A224" s="47" t="s">
        <v>26</v>
      </c>
      <c r="B224" s="47">
        <f>SUM(B221:B223)</f>
        <v>560</v>
      </c>
      <c r="C224" s="27">
        <f>SUM(C221:C223)</f>
        <v>1929817</v>
      </c>
      <c r="D224" s="27">
        <f>SUM(D221:D223)</f>
        <v>560455</v>
      </c>
      <c r="E224" s="27">
        <f>SUM(E221:E223)</f>
        <v>510446</v>
      </c>
      <c r="F224" s="27">
        <f>SUM(F221:F223)</f>
        <v>3000718</v>
      </c>
      <c r="G224" s="27">
        <f>SUM(H224:K224)</f>
        <v>873194</v>
      </c>
      <c r="H224" s="29">
        <f aca="true" t="shared" si="35" ref="H224:M224">SUM(H221:H223)</f>
        <v>346200</v>
      </c>
      <c r="I224" s="27">
        <f t="shared" si="35"/>
        <v>500</v>
      </c>
      <c r="J224" s="27">
        <f t="shared" si="35"/>
        <v>510446</v>
      </c>
      <c r="K224" s="27">
        <f t="shared" si="35"/>
        <v>16048</v>
      </c>
      <c r="L224" s="29">
        <f t="shared" si="35"/>
        <v>2143572</v>
      </c>
      <c r="M224" s="29">
        <f t="shared" si="35"/>
        <v>2143572</v>
      </c>
      <c r="N224" s="29"/>
      <c r="O224" s="29">
        <f>SUM(O221:O223)</f>
        <v>2143572</v>
      </c>
      <c r="P224" s="29">
        <f>O224/B224</f>
        <v>3827.807142857143</v>
      </c>
      <c r="Q224" s="43"/>
    </row>
    <row r="225" spans="11:13" ht="12.75">
      <c r="K225" s="25"/>
      <c r="L225" s="25"/>
      <c r="M225" s="25"/>
    </row>
    <row r="226" spans="1:11" ht="15">
      <c r="A226" s="4"/>
      <c r="B226" s="4"/>
      <c r="C226" s="4"/>
      <c r="D226" s="4"/>
      <c r="E226" s="4"/>
      <c r="F226" s="4"/>
      <c r="G226" s="4"/>
      <c r="H226" s="36"/>
      <c r="I226" s="36"/>
      <c r="J226" s="36"/>
      <c r="K226" s="4"/>
    </row>
    <row r="227" spans="1:17" ht="31.5">
      <c r="A227" s="100" t="s">
        <v>86</v>
      </c>
      <c r="B227" s="57">
        <v>66</v>
      </c>
      <c r="C227" s="14"/>
      <c r="D227" s="14"/>
      <c r="E227" s="64"/>
      <c r="F227" s="64"/>
      <c r="G227" s="45"/>
      <c r="H227" s="45"/>
      <c r="I227" s="45"/>
      <c r="J227" s="45"/>
      <c r="K227" s="45"/>
      <c r="L227" s="45">
        <v>182556</v>
      </c>
      <c r="M227" s="45"/>
      <c r="N227" s="45"/>
      <c r="O227" s="60">
        <v>182556</v>
      </c>
      <c r="P227" s="45">
        <f>O227/B227</f>
        <v>2766</v>
      </c>
      <c r="Q227" s="43"/>
    </row>
    <row r="229" spans="1:15" ht="15.75">
      <c r="A229" s="3" t="s">
        <v>109</v>
      </c>
      <c r="L229" s="148">
        <f>SUM(L230:L231)</f>
        <v>16272</v>
      </c>
      <c r="O229" s="116"/>
    </row>
    <row r="230" spans="1:15" ht="15.75">
      <c r="A230" s="3"/>
      <c r="J230" s="146"/>
      <c r="K230" s="147" t="s">
        <v>122</v>
      </c>
      <c r="L230" s="25">
        <v>3441</v>
      </c>
      <c r="O230" s="116"/>
    </row>
    <row r="231" spans="1:15" ht="15.75">
      <c r="A231" s="3"/>
      <c r="J231" s="146"/>
      <c r="K231" s="147" t="s">
        <v>121</v>
      </c>
      <c r="L231" s="146">
        <v>12831</v>
      </c>
      <c r="O231" s="116"/>
    </row>
    <row r="232" spans="11:15" ht="15">
      <c r="K232" s="147"/>
      <c r="O232" s="116"/>
    </row>
    <row r="233" spans="1:15" ht="15.75">
      <c r="A233" s="3" t="s">
        <v>110</v>
      </c>
      <c r="K233" s="147" t="s">
        <v>121</v>
      </c>
      <c r="L233" s="34">
        <v>26810</v>
      </c>
      <c r="O233" s="116"/>
    </row>
  </sheetData>
  <mergeCells count="184">
    <mergeCell ref="J129:J130"/>
    <mergeCell ref="O129:O130"/>
    <mergeCell ref="B129:B130"/>
    <mergeCell ref="E129:E130"/>
    <mergeCell ref="F129:F130"/>
    <mergeCell ref="G129:I129"/>
    <mergeCell ref="C129:D129"/>
    <mergeCell ref="K129:M129"/>
    <mergeCell ref="N129:N130"/>
    <mergeCell ref="A140:P140"/>
    <mergeCell ref="O167:O168"/>
    <mergeCell ref="N162:N163"/>
    <mergeCell ref="O162:O163"/>
    <mergeCell ref="A159:I159"/>
    <mergeCell ref="C162:D162"/>
    <mergeCell ref="C167:D167"/>
    <mergeCell ref="A162:A163"/>
    <mergeCell ref="A167:A168"/>
    <mergeCell ref="B167:B168"/>
    <mergeCell ref="E167:E168"/>
    <mergeCell ref="F167:F168"/>
    <mergeCell ref="G167:I167"/>
    <mergeCell ref="O144:O146"/>
    <mergeCell ref="K162:M162"/>
    <mergeCell ref="J167:J168"/>
    <mergeCell ref="K167:M167"/>
    <mergeCell ref="N167:N168"/>
    <mergeCell ref="P144:P145"/>
    <mergeCell ref="C145:C146"/>
    <mergeCell ref="D145:D146"/>
    <mergeCell ref="G144:I145"/>
    <mergeCell ref="J144:J146"/>
    <mergeCell ref="K144:L145"/>
    <mergeCell ref="M144:M146"/>
    <mergeCell ref="N144:N146"/>
    <mergeCell ref="E111:E112"/>
    <mergeCell ref="B100:B101"/>
    <mergeCell ref="C100:D100"/>
    <mergeCell ref="B111:B112"/>
    <mergeCell ref="C111:D111"/>
    <mergeCell ref="A107:P107"/>
    <mergeCell ref="O111:O112"/>
    <mergeCell ref="F111:F112"/>
    <mergeCell ref="G111:I111"/>
    <mergeCell ref="J111:J112"/>
    <mergeCell ref="J82:J83"/>
    <mergeCell ref="O100:O101"/>
    <mergeCell ref="J100:J101"/>
    <mergeCell ref="K100:M100"/>
    <mergeCell ref="N100:N101"/>
    <mergeCell ref="K82:M82"/>
    <mergeCell ref="E100:E101"/>
    <mergeCell ref="G100:I100"/>
    <mergeCell ref="F100:F101"/>
    <mergeCell ref="F82:F83"/>
    <mergeCell ref="G82:I82"/>
    <mergeCell ref="O40:O41"/>
    <mergeCell ref="K40:M40"/>
    <mergeCell ref="N40:N41"/>
    <mergeCell ref="B82:B83"/>
    <mergeCell ref="C82:D82"/>
    <mergeCell ref="E82:E83"/>
    <mergeCell ref="A77:P77"/>
    <mergeCell ref="A82:A83"/>
    <mergeCell ref="A40:A41"/>
    <mergeCell ref="O82:O83"/>
    <mergeCell ref="B32:B33"/>
    <mergeCell ref="C32:D32"/>
    <mergeCell ref="E32:E33"/>
    <mergeCell ref="O32:O33"/>
    <mergeCell ref="F32:F33"/>
    <mergeCell ref="G32:I32"/>
    <mergeCell ref="J32:J33"/>
    <mergeCell ref="K32:M32"/>
    <mergeCell ref="N32:N33"/>
    <mergeCell ref="A11:P11"/>
    <mergeCell ref="B13:B14"/>
    <mergeCell ref="C13:D13"/>
    <mergeCell ref="E13:E14"/>
    <mergeCell ref="O13:O14"/>
    <mergeCell ref="G13:I13"/>
    <mergeCell ref="F13:F14"/>
    <mergeCell ref="N13:N14"/>
    <mergeCell ref="K13:M13"/>
    <mergeCell ref="J13:J14"/>
    <mergeCell ref="K111:M111"/>
    <mergeCell ref="N111:N112"/>
    <mergeCell ref="N82:N83"/>
    <mergeCell ref="A37:L37"/>
    <mergeCell ref="B40:B41"/>
    <mergeCell ref="C40:D40"/>
    <mergeCell ref="E40:E41"/>
    <mergeCell ref="F40:F41"/>
    <mergeCell ref="G40:I40"/>
    <mergeCell ref="J40:J41"/>
    <mergeCell ref="A144:A146"/>
    <mergeCell ref="F162:F163"/>
    <mergeCell ref="G162:I162"/>
    <mergeCell ref="J162:J163"/>
    <mergeCell ref="B162:B163"/>
    <mergeCell ref="E162:E163"/>
    <mergeCell ref="B144:B146"/>
    <mergeCell ref="C144:D144"/>
    <mergeCell ref="E144:E146"/>
    <mergeCell ref="F144:F146"/>
    <mergeCell ref="B50:B52"/>
    <mergeCell ref="C50:E50"/>
    <mergeCell ref="F50:F52"/>
    <mergeCell ref="G50:G52"/>
    <mergeCell ref="A13:A14"/>
    <mergeCell ref="A32:A33"/>
    <mergeCell ref="A100:A101"/>
    <mergeCell ref="A111:A112"/>
    <mergeCell ref="A50:A52"/>
    <mergeCell ref="A46:M46"/>
    <mergeCell ref="M50:M51"/>
    <mergeCell ref="A68:A70"/>
    <mergeCell ref="B68:B70"/>
    <mergeCell ref="H68:J68"/>
    <mergeCell ref="N50:N51"/>
    <mergeCell ref="C51:C52"/>
    <mergeCell ref="D51:D52"/>
    <mergeCell ref="E51:E52"/>
    <mergeCell ref="H51:H52"/>
    <mergeCell ref="I51:I52"/>
    <mergeCell ref="J51:J52"/>
    <mergeCell ref="H50:J50"/>
    <mergeCell ref="K50:K52"/>
    <mergeCell ref="L50:L52"/>
    <mergeCell ref="A182:L182"/>
    <mergeCell ref="E69:E70"/>
    <mergeCell ref="A186:A188"/>
    <mergeCell ref="B186:B188"/>
    <mergeCell ref="C186:E186"/>
    <mergeCell ref="F186:F188"/>
    <mergeCell ref="G186:G188"/>
    <mergeCell ref="H186:J186"/>
    <mergeCell ref="K186:K188"/>
    <mergeCell ref="A129:A130"/>
    <mergeCell ref="L68:L70"/>
    <mergeCell ref="C69:C70"/>
    <mergeCell ref="D69:D70"/>
    <mergeCell ref="H69:H70"/>
    <mergeCell ref="I69:I70"/>
    <mergeCell ref="J69:J70"/>
    <mergeCell ref="C68:E68"/>
    <mergeCell ref="F68:F70"/>
    <mergeCell ref="G68:G70"/>
    <mergeCell ref="K68:K70"/>
    <mergeCell ref="Q186:Q187"/>
    <mergeCell ref="C187:C188"/>
    <mergeCell ref="D187:D188"/>
    <mergeCell ref="E187:E188"/>
    <mergeCell ref="H187:H188"/>
    <mergeCell ref="I187:I188"/>
    <mergeCell ref="J187:J188"/>
    <mergeCell ref="L186:L187"/>
    <mergeCell ref="N67:N68"/>
    <mergeCell ref="A204:M204"/>
    <mergeCell ref="A209:A210"/>
    <mergeCell ref="B209:B210"/>
    <mergeCell ref="C209:D209"/>
    <mergeCell ref="E209:E210"/>
    <mergeCell ref="F209:F210"/>
    <mergeCell ref="H209:H210"/>
    <mergeCell ref="I209:K209"/>
    <mergeCell ref="L209:L210"/>
    <mergeCell ref="H217:K217"/>
    <mergeCell ref="L217:L219"/>
    <mergeCell ref="M217:N218"/>
    <mergeCell ref="A217:A219"/>
    <mergeCell ref="B217:B219"/>
    <mergeCell ref="C217:E217"/>
    <mergeCell ref="F217:F219"/>
    <mergeCell ref="O217:O219"/>
    <mergeCell ref="P217:P219"/>
    <mergeCell ref="C218:C219"/>
    <mergeCell ref="D218:D219"/>
    <mergeCell ref="E218:E219"/>
    <mergeCell ref="H218:H219"/>
    <mergeCell ref="I218:I219"/>
    <mergeCell ref="J218:J219"/>
    <mergeCell ref="K218:K219"/>
    <mergeCell ref="G217:G219"/>
  </mergeCells>
  <printOptions horizontalCentered="1"/>
  <pageMargins left="0.1968503937007874" right="0" top="0.1968503937007874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2004-11-23T11:31:39Z</dcterms:modified>
  <cp:category/>
  <cp:version/>
  <cp:contentType/>
  <cp:contentStatus/>
</cp:coreProperties>
</file>