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795" tabRatio="740" activeTab="0"/>
  </bookViews>
  <sheets>
    <sheet name="Arkusz1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<sst xmlns="http://schemas.openxmlformats.org/spreadsheetml/2006/main" count="58" uniqueCount="58">
  <si>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L.p</t>
  </si>
  <si>
    <t>WYSZCZEGÓLNIENIE</t>
  </si>
  <si>
    <t>I</t>
  </si>
  <si>
    <t>III</t>
  </si>
  <si>
    <t>KWOTA  ZADŁUŻENIA</t>
  </si>
  <si>
    <t>ZACIĄGNIĘTE KREDYTY</t>
  </si>
  <si>
    <t>ZACIĄGNIĘTE POŻYCZKI / zgodnie z umową /</t>
  </si>
  <si>
    <r>
      <t xml:space="preserve">Budowa wysypiska odpadów komunalnych w Miastkowie s.IX                            </t>
    </r>
    <r>
      <rPr>
        <b/>
        <sz val="12"/>
        <rFont val="Arial CE"/>
        <family val="2"/>
      </rPr>
      <t>/Umowa 456/200/Wn-10/OZ-SK/P na kwotę 729 600 złotych /NFOŚiGW/</t>
    </r>
  </si>
  <si>
    <t>Zobowiązania wymagalne</t>
  </si>
  <si>
    <t>a / jednostek budżetowych</t>
  </si>
  <si>
    <t>b / wynikające z ustaw i orzeczeń sądu</t>
  </si>
  <si>
    <t>c / wynikające z innych tytułów</t>
  </si>
  <si>
    <r>
      <t xml:space="preserve">Wynikające z udzielonych poręczeń i gwarancji                                                    </t>
    </r>
    <r>
      <rPr>
        <b/>
        <sz val="12"/>
        <rFont val="Arial CE"/>
        <family val="2"/>
      </rPr>
      <t xml:space="preserve">   / Umowa  51 / 98 o udzieleniu Gwarancji  bankowej z NFOŚiGW  na kwotę 34 716 000 złotych/</t>
    </r>
  </si>
  <si>
    <t>RAZEM I</t>
  </si>
  <si>
    <t>Przewidywane odsetki od kwoty kredytu / pożyczki / planowane do zaciągnięcia</t>
  </si>
  <si>
    <t>OGÓŁEM   I+II</t>
  </si>
  <si>
    <t>RAZEM III</t>
  </si>
  <si>
    <t>Kwota do spłaty odsetek od zaciągniętych pożyczek</t>
  </si>
  <si>
    <t>Kwota do spłaty odsetek od zaciągniętych kredytów</t>
  </si>
  <si>
    <t>Kwota do spłaty prowizji od udzielonej gwarancji bankowej zgodnie z umową 51/98 z dnia 22.12.1998 roku</t>
  </si>
  <si>
    <t>IV</t>
  </si>
  <si>
    <t>%  I  +  II  -  III  :  IV</t>
  </si>
  <si>
    <t>ODSETKI</t>
  </si>
  <si>
    <t>1a</t>
  </si>
  <si>
    <t>1b</t>
  </si>
  <si>
    <t>1c</t>
  </si>
  <si>
    <t>2a</t>
  </si>
  <si>
    <t>3a</t>
  </si>
  <si>
    <t>4a</t>
  </si>
  <si>
    <r>
      <t xml:space="preserve">Modernizacja i rozbudowa miejskiej oczyszczalni ścieków w Łomży                                                     </t>
    </r>
    <r>
      <rPr>
        <b/>
        <sz val="12"/>
        <rFont val="Arial CE"/>
        <family val="2"/>
      </rPr>
      <t>/Umowa 352 /98/W-23/OW-OK./P na kwotę 26 300 000 złotych /NFOŚiGW/</t>
    </r>
  </si>
  <si>
    <t>a</t>
  </si>
  <si>
    <t>b</t>
  </si>
  <si>
    <t>c</t>
  </si>
  <si>
    <t xml:space="preserve">a/Odsetki od zaciągniętych pożyczek wg umów na lata 1998 - 2009 rok     </t>
  </si>
  <si>
    <t>PROGNOZA  KWOTY  DŁUGU   NA  DZIEŃ  31 GRUDNIA  2006 ROK</t>
  </si>
  <si>
    <t>1d</t>
  </si>
  <si>
    <r>
      <t xml:space="preserve">Kredyt inwestycyjny długoterminowy z PKO BP S.A. Na " Budowę ulic miejskich"                                                                                                                                     </t>
    </r>
    <r>
      <rPr>
        <b/>
        <sz val="12"/>
        <rFont val="Arial CE"/>
        <family val="2"/>
      </rPr>
      <t>Umowa nr 310-13/3/II/97/2004 na kwotę :1 311  000zł</t>
    </r>
  </si>
  <si>
    <r>
      <t xml:space="preserve">Kredyt inwestycyjny długoterminowy z PKO BP S.A. Na " Zakup zamiatarki na rzecz MPGKiM"                                                                                                                                  </t>
    </r>
    <r>
      <rPr>
        <b/>
        <sz val="12"/>
        <rFont val="Arial CE"/>
        <family val="2"/>
      </rPr>
      <t>Umowa nr 310-13/3/II/98/2004 na kwotę 560 000zł</t>
    </r>
  </si>
  <si>
    <r>
      <t xml:space="preserve">Kredyt inwestycyjny długoterminowy z PKO BP S.A. Na " Budowę cmentarza komunalnego I etap"                                                                                                                                     </t>
    </r>
    <r>
      <rPr>
        <b/>
        <sz val="12"/>
        <rFont val="Arial CE"/>
        <family val="2"/>
      </rPr>
      <t>Umowa nr 310-13/3/II/99/2004 na kwotę : 302 400 zł</t>
    </r>
  </si>
  <si>
    <r>
      <t xml:space="preserve">Kredyt inwestycyjny długoterminowy z PKO BO S.A  Na":Zakup samochodu  ciężarowego z wyposażeniem HDS oraz dwóch śmieciarek na rzecz M P G K i M w Łomży  „                                                                                                                                    </t>
    </r>
    <r>
      <rPr>
        <b/>
        <sz val="12"/>
        <rFont val="Arial CE"/>
        <family val="2"/>
      </rPr>
      <t xml:space="preserve">Umowa nr 310-13/3/II/50/2005     na kwotę 500 000zł                                                                                                                   </t>
    </r>
  </si>
  <si>
    <t>1e</t>
  </si>
  <si>
    <r>
      <t xml:space="preserve">Kredyt inwestycyjny długoterminowy  z PKO BP S.A  Na  " Rozbudowę i modernizację układu komunikacyjnego miasta  Łomży w ciągu drogi nr 677 Al.  Legionów -I et, modernizacja układu komunikacyjnego m. Łomża w ciągu drogi powiatowej  ul Poznańska -II et , budowa lokalnej infrastruktury  drogowej na oś Kraska i innych I etap , renowacja zabudowy centrum  m. Łomży Ietap , modernizacja zespołu budynków  Publicznego Gimnazjum nr 1 w Łomży  Iet,modernizacja i remont starej  części  Ratusza  .                                                                                                        </t>
    </r>
    <r>
      <rPr>
        <b/>
        <sz val="12"/>
        <rFont val="Arial CE"/>
        <family val="2"/>
      </rPr>
      <t>Umowa  nr 310-13/3/II/73/2005  na kwotę: 3 608 467  zł</t>
    </r>
  </si>
  <si>
    <t xml:space="preserve">Kwota do spłaty rat pożyczek w 2006 roku                                                                 </t>
  </si>
  <si>
    <t>Kwota do spłat kredytów w 2006 roku</t>
  </si>
  <si>
    <t>Kwota do spłat zobowiązań wymagalnych w 2006 roku</t>
  </si>
  <si>
    <t>b/Odsetki od zaciągniętych kredytów wg umów na lata 2004 - 2010 rok</t>
  </si>
  <si>
    <t>PLANOWANE DOCHODY NA 2006 ROK</t>
  </si>
  <si>
    <r>
      <t xml:space="preserve">Rozbudowa składowiska odpadów komunalnych w Miastkowie                                  </t>
    </r>
    <r>
      <rPr>
        <b/>
        <sz val="12"/>
        <rFont val="Arial CE"/>
        <family val="2"/>
      </rPr>
      <t>Umowa 028/04/B-OZ/SK-055/P na kwotę 800 000zł</t>
    </r>
  </si>
  <si>
    <t>PLANOWANE ZACIĄGNIĘCIE  DŁUGU W  2006 ROKU</t>
  </si>
  <si>
    <t>PLANOWANE ZMNIEJSZENIE ZADŁUŻENIA W  2006 R</t>
  </si>
  <si>
    <t>STAN  DŁUGU NA DZIEŃ 31 GRUDNIA 2005 ROK</t>
  </si>
  <si>
    <t>OGÓŁEM DŁUG NA 31 GRUDNIA 2006 ROK RAZEM  I + II - III</t>
  </si>
  <si>
    <t>Kwota planowanego do zaciągnięcia kredytu długoterminowego / pożyczki /</t>
  </si>
  <si>
    <t>Kwota do spłaty  odsetek od kredytów prefinansowanych</t>
  </si>
  <si>
    <t xml:space="preserve">                                                                                                                      Prezydenta Miasta Łomży</t>
  </si>
  <si>
    <t xml:space="preserve">                                                                                                                      z dnia   14.11. 2005rok</t>
  </si>
  <si>
    <t xml:space="preserve">                                                                                                                      do Zarządzenia Nr 184/05</t>
  </si>
  <si>
    <t xml:space="preserve">                                                                                                                      Załącznik Nr 12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</si>
</sst>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9">
    <font>
      <sz val="10"/>
      <name val="Arial CE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175" fontId="2" fillId="2" borderId="1" xfId="15" applyNumberFormat="1" applyFont="1" applyFill="1" applyBorder="1" applyAlignment="1">
      <alignment horizontal="right" vertical="center"/>
    </xf>
    <xf numFmtId="175" fontId="2" fillId="3" borderId="6" xfId="15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175" fontId="2" fillId="2" borderId="1" xfId="15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175" fontId="5" fillId="4" borderId="6" xfId="15" applyNumberFormat="1" applyFont="1" applyFill="1" applyBorder="1" applyAlignment="1">
      <alignment horizontal="right" vertical="center"/>
    </xf>
    <xf numFmtId="175" fontId="6" fillId="3" borderId="9" xfId="15" applyNumberFormat="1" applyFont="1" applyFill="1" applyBorder="1" applyAlignment="1">
      <alignment horizontal="right" vertical="center"/>
    </xf>
    <xf numFmtId="175" fontId="4" fillId="2" borderId="4" xfId="15" applyNumberFormat="1" applyFont="1" applyFill="1" applyBorder="1" applyAlignment="1">
      <alignment horizontal="right"/>
    </xf>
    <xf numFmtId="175" fontId="2" fillId="2" borderId="10" xfId="15" applyNumberFormat="1" applyFont="1" applyFill="1" applyBorder="1" applyAlignment="1">
      <alignment horizontal="right"/>
    </xf>
    <xf numFmtId="175" fontId="2" fillId="2" borderId="2" xfId="15" applyNumberFormat="1" applyFont="1" applyFill="1" applyBorder="1" applyAlignment="1">
      <alignment horizontal="right"/>
    </xf>
    <xf numFmtId="175" fontId="2" fillId="2" borderId="6" xfId="15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175" fontId="5" fillId="7" borderId="6" xfId="15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wrapText="1"/>
    </xf>
    <xf numFmtId="16" fontId="4" fillId="2" borderId="1" xfId="0" applyNumberFormat="1" applyFont="1" applyFill="1" applyBorder="1" applyAlignment="1">
      <alignment horizontal="center"/>
    </xf>
    <xf numFmtId="175" fontId="2" fillId="2" borderId="1" xfId="15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/>
    </xf>
    <xf numFmtId="175" fontId="2" fillId="2" borderId="10" xfId="15" applyNumberFormat="1" applyFont="1" applyFill="1" applyBorder="1" applyAlignment="1">
      <alignment horizontal="right" vertical="center"/>
    </xf>
    <xf numFmtId="175" fontId="5" fillId="5" borderId="2" xfId="15" applyNumberFormat="1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wrapText="1"/>
    </xf>
    <xf numFmtId="175" fontId="2" fillId="2" borderId="6" xfId="15" applyNumberFormat="1" applyFont="1" applyFill="1" applyBorder="1" applyAlignment="1">
      <alignment vertical="center"/>
    </xf>
    <xf numFmtId="175" fontId="2" fillId="2" borderId="1" xfId="15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wrapText="1"/>
    </xf>
    <xf numFmtId="175" fontId="2" fillId="7" borderId="1" xfId="15" applyNumberFormat="1" applyFont="1" applyFill="1" applyBorder="1" applyAlignment="1">
      <alignment horizontal="right" vertical="center"/>
    </xf>
    <xf numFmtId="0" fontId="0" fillId="8" borderId="0" xfId="0" applyFill="1" applyAlignment="1">
      <alignment/>
    </xf>
    <xf numFmtId="0" fontId="4" fillId="8" borderId="1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 vertical="center" wrapText="1"/>
    </xf>
    <xf numFmtId="175" fontId="2" fillId="8" borderId="1" xfId="15" applyNumberFormat="1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center" vertical="center" wrapText="1"/>
    </xf>
    <xf numFmtId="175" fontId="6" fillId="8" borderId="1" xfId="15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wrapText="1"/>
    </xf>
    <xf numFmtId="175" fontId="6" fillId="8" borderId="6" xfId="15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2" fillId="5" borderId="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10" fontId="0" fillId="0" borderId="0" xfId="0" applyNumberFormat="1" applyAlignment="1">
      <alignment/>
    </xf>
    <xf numFmtId="10" fontId="5" fillId="6" borderId="1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0"/>
  <sheetViews>
    <sheetView tabSelected="1" zoomScale="75" zoomScaleNormal="75" workbookViewId="0" topLeftCell="A37">
      <selection activeCell="F46" sqref="F46"/>
    </sheetView>
  </sheetViews>
  <sheetFormatPr defaultColWidth="9.00390625" defaultRowHeight="12.75"/>
  <cols>
    <col min="1" max="1" width="5.25390625" style="0" customWidth="1"/>
    <col min="2" max="2" width="79.00390625" style="0" customWidth="1"/>
    <col min="3" max="3" width="22.625" style="0" customWidth="1"/>
  </cols>
  <sheetData>
    <row r="2" spans="2:3" ht="15">
      <c r="B2" s="68" t="s">
        <v>57</v>
      </c>
      <c r="C2" s="68"/>
    </row>
    <row r="3" spans="2:3" ht="15">
      <c r="B3" s="68" t="s">
        <v>56</v>
      </c>
      <c r="C3" s="68"/>
    </row>
    <row r="4" spans="2:3" ht="15">
      <c r="B4" s="68" t="s">
        <v>54</v>
      </c>
      <c r="C4" s="68"/>
    </row>
    <row r="5" spans="2:3" ht="15">
      <c r="B5" s="68" t="s">
        <v>55</v>
      </c>
      <c r="C5" s="68"/>
    </row>
    <row r="6" spans="2:3" ht="15">
      <c r="B6" s="66"/>
      <c r="C6" s="66"/>
    </row>
    <row r="7" ht="20.25">
      <c r="B7" s="2" t="s">
        <v>34</v>
      </c>
    </row>
    <row r="8" ht="21" thickBot="1">
      <c r="B8" s="2"/>
    </row>
    <row r="9" spans="1:3" ht="82.5" customHeight="1" thickBot="1">
      <c r="A9" s="9" t="s">
        <v>0</v>
      </c>
      <c r="B9" s="5" t="s">
        <v>1</v>
      </c>
      <c r="C9" s="11" t="s">
        <v>4</v>
      </c>
    </row>
    <row r="10" spans="1:3" ht="21.75" customHeight="1" thickBot="1">
      <c r="A10" s="8">
        <v>1</v>
      </c>
      <c r="B10" s="3">
        <v>2</v>
      </c>
      <c r="C10" s="4">
        <v>3</v>
      </c>
    </row>
    <row r="11" spans="1:4" ht="63" customHeight="1" thickBot="1">
      <c r="A11" s="18" t="s">
        <v>2</v>
      </c>
      <c r="B11" s="31" t="s">
        <v>50</v>
      </c>
      <c r="C11" s="37">
        <f>SUM(C12+C18+C22+C25+C29)</f>
        <v>18771734</v>
      </c>
      <c r="D11" s="6"/>
    </row>
    <row r="12" spans="1:4" ht="56.25" customHeight="1" thickBot="1">
      <c r="A12" s="10">
        <v>1</v>
      </c>
      <c r="B12" s="30" t="s">
        <v>5</v>
      </c>
      <c r="C12" s="36">
        <f>SUM(C13:C17)</f>
        <v>5527986</v>
      </c>
      <c r="D12" s="6"/>
    </row>
    <row r="13" spans="1:4" ht="57" customHeight="1" thickBot="1">
      <c r="A13" s="28" t="s">
        <v>23</v>
      </c>
      <c r="B13" s="27" t="s">
        <v>36</v>
      </c>
      <c r="C13" s="24">
        <v>861511</v>
      </c>
      <c r="D13" s="6"/>
    </row>
    <row r="14" spans="1:4" ht="63.75" customHeight="1" thickBot="1">
      <c r="A14" s="28" t="s">
        <v>24</v>
      </c>
      <c r="B14" s="27" t="s">
        <v>37</v>
      </c>
      <c r="C14" s="24">
        <v>362340</v>
      </c>
      <c r="D14" s="6"/>
    </row>
    <row r="15" spans="1:3" ht="60" customHeight="1" thickBot="1">
      <c r="A15" s="28" t="s">
        <v>25</v>
      </c>
      <c r="B15" s="27" t="s">
        <v>38</v>
      </c>
      <c r="C15" s="24">
        <v>195668</v>
      </c>
    </row>
    <row r="16" spans="1:3" ht="77.25" customHeight="1" thickBot="1">
      <c r="A16" s="28" t="s">
        <v>35</v>
      </c>
      <c r="B16" s="42" t="s">
        <v>39</v>
      </c>
      <c r="C16" s="41">
        <v>500000</v>
      </c>
    </row>
    <row r="17" spans="1:3" ht="134.25" customHeight="1" thickBot="1">
      <c r="A17" s="28" t="s">
        <v>40</v>
      </c>
      <c r="B17" s="27" t="s">
        <v>41</v>
      </c>
      <c r="C17" s="41">
        <v>3608467</v>
      </c>
    </row>
    <row r="18" spans="1:3" ht="57.75" customHeight="1" thickBot="1">
      <c r="A18" s="10">
        <v>2</v>
      </c>
      <c r="B18" s="29" t="s">
        <v>6</v>
      </c>
      <c r="C18" s="36">
        <f>SUM(C19:C21)</f>
        <v>10671000</v>
      </c>
    </row>
    <row r="19" spans="1:3" ht="42" customHeight="1" thickBot="1">
      <c r="A19" s="45" t="s">
        <v>30</v>
      </c>
      <c r="B19" s="22" t="s">
        <v>29</v>
      </c>
      <c r="C19" s="34">
        <v>9863000</v>
      </c>
    </row>
    <row r="20" spans="1:3" ht="48.75" customHeight="1" thickBot="1">
      <c r="A20" s="26" t="s">
        <v>31</v>
      </c>
      <c r="B20" s="22" t="s">
        <v>7</v>
      </c>
      <c r="C20" s="34">
        <v>168000</v>
      </c>
    </row>
    <row r="21" spans="1:3" ht="32.25" customHeight="1" thickBot="1">
      <c r="A21" s="26" t="s">
        <v>32</v>
      </c>
      <c r="B21" s="35" t="s">
        <v>47</v>
      </c>
      <c r="C21" s="34">
        <v>640000</v>
      </c>
    </row>
    <row r="22" spans="1:5" ht="47.25" customHeight="1" thickBot="1">
      <c r="A22" s="55" t="s">
        <v>26</v>
      </c>
      <c r="B22" s="44" t="s">
        <v>22</v>
      </c>
      <c r="C22" s="43">
        <f>SUM(C23:C24)</f>
        <v>1747467</v>
      </c>
      <c r="E22" s="58"/>
    </row>
    <row r="23" spans="1:3" ht="27.75" customHeight="1" thickBot="1">
      <c r="A23" s="47"/>
      <c r="B23" s="35" t="s">
        <v>33</v>
      </c>
      <c r="C23" s="24">
        <v>530791</v>
      </c>
    </row>
    <row r="24" spans="1:3" ht="33" customHeight="1" thickBot="1">
      <c r="A24" s="47"/>
      <c r="B24" s="22" t="s">
        <v>45</v>
      </c>
      <c r="C24" s="24">
        <v>1216676</v>
      </c>
    </row>
    <row r="25" spans="1:3" ht="51" customHeight="1" thickBot="1">
      <c r="A25" s="55" t="s">
        <v>27</v>
      </c>
      <c r="B25" s="56" t="s">
        <v>8</v>
      </c>
      <c r="C25" s="57">
        <v>747664</v>
      </c>
    </row>
    <row r="26" spans="1:3" ht="26.25" customHeight="1">
      <c r="A26" s="15"/>
      <c r="B26" s="13" t="s">
        <v>9</v>
      </c>
      <c r="C26" s="38">
        <v>0</v>
      </c>
    </row>
    <row r="27" spans="1:3" ht="33.75" customHeight="1">
      <c r="A27" s="12"/>
      <c r="B27" s="13" t="s">
        <v>10</v>
      </c>
      <c r="C27" s="38">
        <v>0</v>
      </c>
    </row>
    <row r="28" spans="1:3" ht="27" customHeight="1" thickBot="1">
      <c r="A28" s="23"/>
      <c r="B28" s="21" t="s">
        <v>11</v>
      </c>
      <c r="C28" s="39">
        <v>747664</v>
      </c>
    </row>
    <row r="29" spans="1:3" ht="54.75" customHeight="1" thickBot="1">
      <c r="A29" s="26" t="s">
        <v>28</v>
      </c>
      <c r="B29" s="22" t="s">
        <v>12</v>
      </c>
      <c r="C29" s="34">
        <v>77617</v>
      </c>
    </row>
    <row r="30" spans="1:5" ht="46.5" customHeight="1" thickBot="1">
      <c r="A30" s="59"/>
      <c r="B30" s="60" t="s">
        <v>13</v>
      </c>
      <c r="C30" s="61">
        <f>SUM(C12+C18+C22+C25+C29)</f>
        <v>18771734</v>
      </c>
      <c r="E30" s="6"/>
    </row>
    <row r="31" spans="1:3" ht="51.75" customHeight="1" thickBot="1">
      <c r="A31" s="17"/>
      <c r="B31" s="32" t="s">
        <v>48</v>
      </c>
      <c r="C31" s="25">
        <f>SUM(C32:C33)</f>
        <v>13004297</v>
      </c>
    </row>
    <row r="32" spans="1:3" ht="45" customHeight="1">
      <c r="A32" s="15">
        <v>1</v>
      </c>
      <c r="B32" s="13" t="s">
        <v>52</v>
      </c>
      <c r="C32" s="40">
        <v>10202378</v>
      </c>
    </row>
    <row r="33" spans="1:3" ht="45" customHeight="1" thickBot="1">
      <c r="A33" s="12">
        <v>2</v>
      </c>
      <c r="B33" s="21" t="s">
        <v>14</v>
      </c>
      <c r="C33" s="48">
        <v>2801919</v>
      </c>
    </row>
    <row r="34" spans="1:21" s="58" customFormat="1" ht="45.75" customHeight="1" thickBot="1">
      <c r="A34" s="59"/>
      <c r="B34" s="62" t="s">
        <v>15</v>
      </c>
      <c r="C34" s="63">
        <f>SUM(C30+C31)</f>
        <v>31776031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3" ht="54" customHeight="1" thickBot="1">
      <c r="A35" s="7" t="s">
        <v>3</v>
      </c>
      <c r="B35" s="50" t="s">
        <v>49</v>
      </c>
      <c r="C35" s="25">
        <f>SUM(C43)</f>
        <v>7982642</v>
      </c>
    </row>
    <row r="36" spans="1:3" ht="33" customHeight="1" thickBot="1">
      <c r="A36" s="47"/>
      <c r="B36" s="51" t="s">
        <v>42</v>
      </c>
      <c r="C36" s="52">
        <v>3616000</v>
      </c>
    </row>
    <row r="37" spans="1:3" ht="33" customHeight="1" thickBot="1">
      <c r="A37" s="47"/>
      <c r="B37" s="51" t="s">
        <v>43</v>
      </c>
      <c r="C37" s="53">
        <v>1895737</v>
      </c>
    </row>
    <row r="38" spans="1:3" ht="33" customHeight="1" thickBot="1">
      <c r="A38" s="47"/>
      <c r="B38" s="51" t="s">
        <v>44</v>
      </c>
      <c r="C38" s="52">
        <v>747664</v>
      </c>
    </row>
    <row r="39" spans="1:3" ht="33" customHeight="1" thickBot="1">
      <c r="A39" s="54"/>
      <c r="B39" s="51" t="s">
        <v>17</v>
      </c>
      <c r="C39" s="46">
        <v>285565</v>
      </c>
    </row>
    <row r="40" spans="1:3" ht="33" customHeight="1" thickBot="1">
      <c r="A40" s="54"/>
      <c r="B40" s="51" t="s">
        <v>18</v>
      </c>
      <c r="C40" s="46">
        <v>916690</v>
      </c>
    </row>
    <row r="41" spans="1:3" ht="33" customHeight="1" thickBot="1">
      <c r="A41" s="54"/>
      <c r="B41" s="51" t="s">
        <v>53</v>
      </c>
      <c r="C41" s="46">
        <v>488538</v>
      </c>
    </row>
    <row r="42" spans="1:3" ht="35.25" customHeight="1" thickBot="1">
      <c r="A42" s="54"/>
      <c r="B42" s="35" t="s">
        <v>19</v>
      </c>
      <c r="C42" s="46">
        <v>32448</v>
      </c>
    </row>
    <row r="43" spans="1:3" ht="46.5" customHeight="1" thickBot="1">
      <c r="A43" s="59"/>
      <c r="B43" s="64" t="s">
        <v>16</v>
      </c>
      <c r="C43" s="65">
        <f>SUM(C36:C42)</f>
        <v>7982642</v>
      </c>
    </row>
    <row r="44" spans="1:3" ht="47.25" customHeight="1" thickBot="1">
      <c r="A44" s="16"/>
      <c r="B44" s="67" t="s">
        <v>51</v>
      </c>
      <c r="C44" s="49">
        <f>SUM(C30+C31-C35)</f>
        <v>23793389</v>
      </c>
    </row>
    <row r="45" spans="1:3" ht="39" customHeight="1" thickBot="1">
      <c r="A45" s="14" t="s">
        <v>20</v>
      </c>
      <c r="B45" s="33" t="s">
        <v>46</v>
      </c>
      <c r="C45" s="25">
        <v>182574392</v>
      </c>
    </row>
    <row r="46" spans="1:3" ht="34.5" customHeight="1" thickBot="1">
      <c r="A46" s="19"/>
      <c r="B46" s="20" t="s">
        <v>21</v>
      </c>
      <c r="C46" s="70">
        <f>C44/C45</f>
        <v>0.13032161158723726</v>
      </c>
    </row>
    <row r="47" ht="12.75">
      <c r="C47" s="1"/>
    </row>
    <row r="50" ht="12.75">
      <c r="B50" s="69"/>
    </row>
  </sheetData>
  <mergeCells count="4">
    <mergeCell ref="B2:C2"/>
    <mergeCell ref="B3:C3"/>
    <mergeCell ref="B4:C4"/>
    <mergeCell ref="B5:C5"/>
  </mergeCells>
  <printOptions/>
  <pageMargins left="0.75" right="0.75" top="1" bottom="1" header="0.5" footer="0.5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2005-11-09T18:00:34Z</cp:lastPrinted>
  <dcterms:created xsi:type="dcterms:W3CDTF">2001-09-17T09:03:48Z</dcterms:created>
  <dcterms:modified xsi:type="dcterms:W3CDTF">2005-11-12T11:44:44Z</dcterms:modified>
  <cp:category/>
  <cp:version/>
  <cp:contentType/>
  <cp:contentStatus/>
</cp:coreProperties>
</file>