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3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<sst xmlns="http://schemas.openxmlformats.org/spreadsheetml/2006/main" count="69" uniqueCount="67">
  <si>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 xml:space="preserve">                 Prognoza   budżetu  miasta  i  spłaty  zobowiązań</t>
  </si>
  <si>
    <t>Lp</t>
  </si>
  <si>
    <t xml:space="preserve">Wyszczególnienie </t>
  </si>
  <si>
    <t>A!</t>
  </si>
  <si>
    <t>Dochody i przychody</t>
  </si>
  <si>
    <t xml:space="preserve"> wolne  środki  </t>
  </si>
  <si>
    <t>A</t>
  </si>
  <si>
    <t xml:space="preserve"> Dochody</t>
  </si>
  <si>
    <t>pożyczki+ kredyty</t>
  </si>
  <si>
    <t xml:space="preserve">przychody  </t>
  </si>
  <si>
    <t xml:space="preserve">B </t>
  </si>
  <si>
    <t xml:space="preserve"> Wydatki</t>
  </si>
  <si>
    <t>w  tym :</t>
  </si>
  <si>
    <t xml:space="preserve"> -   wydatki  bieżące</t>
  </si>
  <si>
    <t xml:space="preserve"> -   wydatki  inwestycyjne </t>
  </si>
  <si>
    <t>C</t>
  </si>
  <si>
    <t>D</t>
  </si>
  <si>
    <t>Spłata kapitału (kredytów i pożyczek)</t>
  </si>
  <si>
    <t>1.</t>
  </si>
  <si>
    <t>spłata pożyczek  oczyszcz.</t>
  </si>
  <si>
    <t xml:space="preserve">   w  tym :</t>
  </si>
  <si>
    <t xml:space="preserve"> - spłata rat  pożyczki</t>
  </si>
  <si>
    <t xml:space="preserve"> - spłata  odsetek</t>
  </si>
  <si>
    <t xml:space="preserve"> gwarnacja  bank.</t>
  </si>
  <si>
    <t>odsetek  od  pożyczki</t>
  </si>
  <si>
    <t>odsetek od kredytu</t>
  </si>
  <si>
    <t xml:space="preserve">Spłata kapitału </t>
  </si>
  <si>
    <t xml:space="preserve">Spłata  odsetek </t>
  </si>
  <si>
    <t>E</t>
  </si>
  <si>
    <t xml:space="preserve">Kwota  udz. poręczeń </t>
  </si>
  <si>
    <t>F</t>
  </si>
  <si>
    <t xml:space="preserve">   Razem  D+E</t>
  </si>
  <si>
    <t>G</t>
  </si>
  <si>
    <t xml:space="preserve">  ( F : A) %</t>
  </si>
  <si>
    <t xml:space="preserve"> </t>
  </si>
  <si>
    <t xml:space="preserve">  </t>
  </si>
  <si>
    <t>Wynik finansowy AI -B</t>
  </si>
  <si>
    <t>spłata kredytu  na  oświatę</t>
  </si>
  <si>
    <t>spłata    kapitału pożyczki</t>
  </si>
  <si>
    <t xml:space="preserve">spłata  kapitału </t>
  </si>
  <si>
    <t xml:space="preserve">        -</t>
  </si>
  <si>
    <t xml:space="preserve">         -</t>
  </si>
  <si>
    <t>odsetki</t>
  </si>
  <si>
    <t xml:space="preserve">kapitał </t>
  </si>
  <si>
    <t>spłata pożyczk WFOŚi GW i       NFOŚi GW</t>
  </si>
  <si>
    <t>Miastkowo z 2001 i 2004</t>
  </si>
  <si>
    <t>Spłata kapit. 3608 467</t>
  </si>
  <si>
    <t>Spłata  kredytu na prefinansowanie</t>
  </si>
  <si>
    <t>Splata  kredytów  planowanych</t>
  </si>
  <si>
    <t>do zaciągnięcia   w 2006 r</t>
  </si>
  <si>
    <t xml:space="preserve"> długotermin   3 206 708 </t>
  </si>
  <si>
    <t xml:space="preserve"> kapital  </t>
  </si>
  <si>
    <t xml:space="preserve">odsetki </t>
  </si>
  <si>
    <t>Kredyt na prefinansow</t>
  </si>
  <si>
    <t xml:space="preserve"> w   tym  kapitał  </t>
  </si>
  <si>
    <t xml:space="preserve">Spłata  pożyczki   zaciągnięt  2005 </t>
  </si>
  <si>
    <t xml:space="preserve">odsetki  </t>
  </si>
  <si>
    <t xml:space="preserve">kapital </t>
  </si>
  <si>
    <t>PROGNOZA  BUDŻETU MIASTA  I  SPŁATA  ZOBOWIĄZAŃ  BUDŻETU  MIASTA  ŁOMŻA   W LATACH  2004  2014</t>
  </si>
  <si>
    <t xml:space="preserve"> Kredyty,i pożyczki ,odsetki</t>
  </si>
  <si>
    <t>spłata kapitału  500 000</t>
  </si>
  <si>
    <t>Wnioskowane   kredyty  długoterminowe  na  kwotę  10 202 328 złotych  oraz   kredyt  na  profinansowanie  w  kwocie   9 878 154   złotych  do  zaciągnięcia   w 2006 r</t>
  </si>
  <si>
    <t>Do Zarządzenia  nr 184/05</t>
  </si>
  <si>
    <t>Załącznik    12 b</t>
  </si>
  <si>
    <t>spłata  kredytów zaciągniętych w 2004 r</t>
  </si>
  <si>
    <t xml:space="preserve">  na  drogi i  zakupy</t>
  </si>
  <si>
    <t xml:space="preserve">długotermin.6995670 zł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</si>
</sst>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0"/>
      <color indexed="4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color indexed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9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9" fontId="6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5" xfId="0" applyFont="1" applyFill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4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3" fontId="5" fillId="0" borderId="1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workbookViewId="0" topLeftCell="B27">
      <selection activeCell="E56" sqref="E56"/>
    </sheetView>
  </sheetViews>
  <sheetFormatPr defaultColWidth="9.00390625" defaultRowHeight="12.75"/>
  <cols>
    <col min="1" max="1" width="1.75390625" style="0" customWidth="1"/>
    <col min="2" max="2" width="19.625" style="0" customWidth="1"/>
    <col min="3" max="3" width="9.875" style="0" customWidth="1"/>
    <col min="4" max="5" width="9.625" style="0" customWidth="1"/>
    <col min="6" max="6" width="9.375" style="0" customWidth="1"/>
    <col min="7" max="7" width="9.875" style="0" customWidth="1"/>
    <col min="8" max="9" width="9.625" style="0" customWidth="1"/>
    <col min="10" max="10" width="10.00390625" style="0" customWidth="1"/>
    <col min="11" max="11" width="9.625" style="0" bestFit="1" customWidth="1"/>
    <col min="12" max="12" width="9.375" style="0" customWidth="1"/>
    <col min="13" max="13" width="9.875" style="0" customWidth="1"/>
    <col min="14" max="14" width="12.75390625" style="0" bestFit="1" customWidth="1"/>
    <col min="17" max="17" width="10.125" style="0" bestFit="1" customWidth="1"/>
  </cols>
  <sheetData>
    <row r="1" spans="1:12" ht="12.75">
      <c r="A1" t="s">
        <v>0</v>
      </c>
      <c r="B1" t="s">
        <v>58</v>
      </c>
      <c r="L1" t="s">
        <v>63</v>
      </c>
    </row>
    <row r="2" ht="12.75">
      <c r="L2" s="2" t="s">
        <v>62</v>
      </c>
    </row>
    <row r="3" spans="1:15" ht="12.75">
      <c r="A3" s="2"/>
      <c r="B3" s="2" t="s">
        <v>61</v>
      </c>
      <c r="C3" s="2"/>
      <c r="D3" s="2"/>
      <c r="E3" s="2"/>
      <c r="F3" s="2"/>
      <c r="G3" s="2"/>
      <c r="H3" s="2"/>
      <c r="O3" s="91"/>
    </row>
    <row r="4" spans="1:14" ht="12.75">
      <c r="A4" s="4" t="s">
        <v>1</v>
      </c>
      <c r="B4" s="19" t="s">
        <v>2</v>
      </c>
      <c r="C4" s="18">
        <v>2004</v>
      </c>
      <c r="D4" s="19">
        <v>2005</v>
      </c>
      <c r="E4" s="18">
        <v>2006</v>
      </c>
      <c r="F4" s="19">
        <v>2007</v>
      </c>
      <c r="G4" s="18">
        <v>2008</v>
      </c>
      <c r="H4" s="19">
        <v>2009</v>
      </c>
      <c r="I4" s="83">
        <v>2010</v>
      </c>
      <c r="J4" s="84">
        <v>2011</v>
      </c>
      <c r="K4" s="83">
        <v>2012</v>
      </c>
      <c r="L4" s="85">
        <v>2013</v>
      </c>
      <c r="M4" s="83">
        <v>2014</v>
      </c>
      <c r="N4" s="1"/>
    </row>
    <row r="5" spans="1:14" ht="12.75">
      <c r="A5" s="6"/>
      <c r="B5" s="86"/>
      <c r="C5" s="87"/>
      <c r="D5" s="86"/>
      <c r="E5" s="87"/>
      <c r="F5" s="86"/>
      <c r="G5" s="87"/>
      <c r="H5" s="86"/>
      <c r="I5" s="88"/>
      <c r="J5" s="89"/>
      <c r="K5" s="88"/>
      <c r="L5" s="90"/>
      <c r="M5" s="88"/>
      <c r="N5" s="1"/>
    </row>
    <row r="6" spans="1:14" ht="12.75">
      <c r="A6" s="8" t="s">
        <v>3</v>
      </c>
      <c r="B6" s="9" t="s">
        <v>4</v>
      </c>
      <c r="C6" s="10">
        <v>152126219</v>
      </c>
      <c r="D6" s="11">
        <f>D7+D8+D9+D10</f>
        <v>177222851</v>
      </c>
      <c r="E6" s="11">
        <f aca="true" t="shared" si="0" ref="E6:M6">E7+E8+E9+E10</f>
        <v>203939584</v>
      </c>
      <c r="F6" s="11">
        <f t="shared" si="0"/>
        <v>162236315</v>
      </c>
      <c r="G6" s="11">
        <f t="shared" si="0"/>
        <v>168350208</v>
      </c>
      <c r="H6" s="11">
        <f t="shared" si="0"/>
        <v>172822100</v>
      </c>
      <c r="I6" s="11">
        <f t="shared" si="0"/>
        <v>178006660</v>
      </c>
      <c r="J6" s="11">
        <f t="shared" si="0"/>
        <v>183346800</v>
      </c>
      <c r="K6" s="11">
        <f t="shared" si="0"/>
        <v>188847200</v>
      </c>
      <c r="L6" s="11">
        <f t="shared" si="0"/>
        <v>194512600</v>
      </c>
      <c r="M6" s="11">
        <f t="shared" si="0"/>
        <v>200348000</v>
      </c>
      <c r="N6" s="1"/>
    </row>
    <row r="7" spans="1:14" ht="12.75">
      <c r="A7" s="12">
        <v>1</v>
      </c>
      <c r="B7" s="13" t="s">
        <v>5</v>
      </c>
      <c r="C7" s="14">
        <v>4428585</v>
      </c>
      <c r="D7" s="25">
        <v>5168658</v>
      </c>
      <c r="E7" s="14"/>
      <c r="F7" s="13"/>
      <c r="G7" s="12"/>
      <c r="H7" s="13"/>
      <c r="I7" s="40"/>
      <c r="J7" s="44"/>
      <c r="K7" s="40"/>
      <c r="L7" s="45"/>
      <c r="M7" s="40"/>
      <c r="N7" s="1"/>
    </row>
    <row r="8" spans="1:14" ht="12.75">
      <c r="A8" s="15" t="s">
        <v>6</v>
      </c>
      <c r="B8" s="3" t="s">
        <v>7</v>
      </c>
      <c r="C8" s="16">
        <v>143419571</v>
      </c>
      <c r="D8" s="17">
        <v>157779283</v>
      </c>
      <c r="E8" s="16">
        <v>182754392</v>
      </c>
      <c r="F8" s="17">
        <v>161231655</v>
      </c>
      <c r="G8" s="16">
        <v>167788482</v>
      </c>
      <c r="H8" s="17">
        <v>172822100</v>
      </c>
      <c r="I8" s="16">
        <v>178006660</v>
      </c>
      <c r="J8" s="49">
        <v>183346800</v>
      </c>
      <c r="K8" s="16">
        <v>188847200</v>
      </c>
      <c r="L8" s="17">
        <v>194512600</v>
      </c>
      <c r="M8" s="16">
        <v>200348000</v>
      </c>
      <c r="N8" s="1"/>
    </row>
    <row r="9" spans="1:14" ht="12.75">
      <c r="A9" s="12">
        <v>2</v>
      </c>
      <c r="B9" s="13" t="s">
        <v>8</v>
      </c>
      <c r="C9" s="14">
        <v>2973400</v>
      </c>
      <c r="D9" s="25">
        <v>13070250</v>
      </c>
      <c r="E9" s="14">
        <v>20080532</v>
      </c>
      <c r="F9" s="13"/>
      <c r="G9" s="12"/>
      <c r="H9" s="13"/>
      <c r="I9" s="39"/>
      <c r="J9" s="42"/>
      <c r="K9" s="39"/>
      <c r="L9" s="43"/>
      <c r="M9" s="39"/>
      <c r="N9" s="1"/>
    </row>
    <row r="10" spans="1:14" ht="12.75">
      <c r="A10" s="12">
        <v>3</v>
      </c>
      <c r="B10" s="13" t="s">
        <v>9</v>
      </c>
      <c r="C10" s="14">
        <v>1304663</v>
      </c>
      <c r="D10" s="25">
        <v>1204660</v>
      </c>
      <c r="E10" s="14">
        <v>1104660</v>
      </c>
      <c r="F10" s="13">
        <v>1004660</v>
      </c>
      <c r="G10" s="12">
        <v>561726</v>
      </c>
      <c r="H10" s="13"/>
      <c r="I10" s="40"/>
      <c r="J10" s="44"/>
      <c r="K10" s="40"/>
      <c r="L10" s="45"/>
      <c r="M10" s="40"/>
      <c r="N10" s="1"/>
    </row>
    <row r="11" spans="1:14" ht="12.75">
      <c r="A11" s="12"/>
      <c r="B11" s="13"/>
      <c r="C11" s="12"/>
      <c r="D11" s="13"/>
      <c r="E11" s="12"/>
      <c r="F11" s="13"/>
      <c r="G11" s="12"/>
      <c r="H11" s="13"/>
      <c r="I11" s="41"/>
      <c r="J11" s="46"/>
      <c r="K11" s="41"/>
      <c r="L11" s="47"/>
      <c r="M11" s="41"/>
      <c r="N11" s="1"/>
    </row>
    <row r="12" spans="1:14" ht="12.75">
      <c r="A12" s="18" t="s">
        <v>10</v>
      </c>
      <c r="B12" s="19" t="s">
        <v>11</v>
      </c>
      <c r="C12" s="64">
        <v>141087537</v>
      </c>
      <c r="D12" s="64">
        <v>167492254</v>
      </c>
      <c r="E12" s="20">
        <f>E14+E15</f>
        <v>184581485</v>
      </c>
      <c r="F12" s="21">
        <f aca="true" t="shared" si="1" ref="F12:M12">F14+F15</f>
        <v>148001400</v>
      </c>
      <c r="G12" s="20">
        <f t="shared" si="1"/>
        <v>156379067</v>
      </c>
      <c r="H12" s="20">
        <f t="shared" si="1"/>
        <v>171881312</v>
      </c>
      <c r="I12" s="69">
        <f>I14+I15</f>
        <v>168771000</v>
      </c>
      <c r="J12" s="20">
        <f t="shared" si="1"/>
        <v>176100000</v>
      </c>
      <c r="K12" s="20">
        <f t="shared" si="1"/>
        <v>182000000</v>
      </c>
      <c r="L12" s="20">
        <f>L14+L15</f>
        <v>189500000</v>
      </c>
      <c r="M12" s="20">
        <f t="shared" si="1"/>
        <v>198000000</v>
      </c>
      <c r="N12" s="1"/>
    </row>
    <row r="13" spans="1:14" ht="12.75">
      <c r="A13" s="12"/>
      <c r="B13" s="13" t="s">
        <v>12</v>
      </c>
      <c r="C13" s="65"/>
      <c r="D13" s="65"/>
      <c r="E13" s="12"/>
      <c r="F13" s="13"/>
      <c r="G13" s="12"/>
      <c r="H13" s="73"/>
      <c r="I13" s="72"/>
      <c r="J13" s="44"/>
      <c r="K13" s="40"/>
      <c r="L13" s="45"/>
      <c r="M13" s="40"/>
      <c r="N13" s="1"/>
    </row>
    <row r="14" spans="1:14" ht="12.75">
      <c r="A14" s="12">
        <v>1</v>
      </c>
      <c r="B14" s="13" t="s">
        <v>13</v>
      </c>
      <c r="C14" s="50">
        <v>116217600</v>
      </c>
      <c r="D14" s="50">
        <v>131504322</v>
      </c>
      <c r="E14" s="14">
        <v>140404291</v>
      </c>
      <c r="F14" s="25">
        <v>134811500</v>
      </c>
      <c r="G14" s="14">
        <v>140500000</v>
      </c>
      <c r="H14" s="61">
        <v>145700000</v>
      </c>
      <c r="I14" s="73">
        <v>150171000</v>
      </c>
      <c r="J14" s="50">
        <v>155500000</v>
      </c>
      <c r="K14" s="14">
        <v>160000000</v>
      </c>
      <c r="L14" s="25">
        <v>164600000</v>
      </c>
      <c r="M14" s="14">
        <v>170000000</v>
      </c>
      <c r="N14" s="1"/>
    </row>
    <row r="15" spans="1:14" ht="12.75">
      <c r="A15" s="6">
        <v>2</v>
      </c>
      <c r="B15" s="7" t="s">
        <v>14</v>
      </c>
      <c r="C15" s="66">
        <v>24869937</v>
      </c>
      <c r="D15" s="66">
        <v>36421691</v>
      </c>
      <c r="E15" s="23">
        <v>44177194</v>
      </c>
      <c r="F15" s="24">
        <v>13189900</v>
      </c>
      <c r="G15" s="23">
        <v>15879067</v>
      </c>
      <c r="H15" s="70">
        <v>26181312</v>
      </c>
      <c r="I15" s="48">
        <v>18600000</v>
      </c>
      <c r="J15" s="50">
        <v>20600000</v>
      </c>
      <c r="K15" s="14">
        <v>22000000</v>
      </c>
      <c r="L15" s="14">
        <v>24900000</v>
      </c>
      <c r="M15" s="14">
        <v>28000000</v>
      </c>
      <c r="N15" s="1"/>
    </row>
    <row r="16" spans="1:14" ht="12.75">
      <c r="A16" s="15" t="s">
        <v>15</v>
      </c>
      <c r="B16" s="22" t="s">
        <v>36</v>
      </c>
      <c r="C16" s="66">
        <v>11038682</v>
      </c>
      <c r="D16" s="66">
        <f>D6-D12</f>
        <v>9730597</v>
      </c>
      <c r="E16" s="23">
        <f>E6-E12</f>
        <v>19358099</v>
      </c>
      <c r="F16" s="24">
        <f aca="true" t="shared" si="2" ref="F16:M16">F6-F12</f>
        <v>14234915</v>
      </c>
      <c r="G16" s="23">
        <f t="shared" si="2"/>
        <v>11971141</v>
      </c>
      <c r="H16" s="23">
        <f t="shared" si="2"/>
        <v>940788</v>
      </c>
      <c r="I16" s="52">
        <f t="shared" si="2"/>
        <v>9235660</v>
      </c>
      <c r="J16" s="10">
        <f t="shared" si="2"/>
        <v>7246800</v>
      </c>
      <c r="K16" s="10">
        <f t="shared" si="2"/>
        <v>6847200</v>
      </c>
      <c r="L16" s="10">
        <f t="shared" si="2"/>
        <v>5012600</v>
      </c>
      <c r="M16" s="10">
        <f t="shared" si="2"/>
        <v>2348000</v>
      </c>
      <c r="N16" s="1"/>
    </row>
    <row r="17" spans="1:14" ht="12.75">
      <c r="A17" s="15" t="s">
        <v>16</v>
      </c>
      <c r="B17" s="8" t="s">
        <v>59</v>
      </c>
      <c r="C17" s="51">
        <v>6642244</v>
      </c>
      <c r="D17" s="51">
        <f>D19+D25+D32+D36+D46</f>
        <v>8974104</v>
      </c>
      <c r="E17" s="51">
        <f>E19+E25+E32+E36+E41</f>
        <v>20903290</v>
      </c>
      <c r="F17" s="51">
        <f aca="true" t="shared" si="3" ref="F17:M17">F19+F25+F32+F36+F41</f>
        <v>8729469</v>
      </c>
      <c r="G17" s="51">
        <f t="shared" si="3"/>
        <v>6435255</v>
      </c>
      <c r="H17" s="51">
        <f t="shared" si="3"/>
        <v>3743090</v>
      </c>
      <c r="I17" s="51">
        <f t="shared" si="3"/>
        <v>2724602</v>
      </c>
      <c r="J17" s="51">
        <f t="shared" si="3"/>
        <v>2339929</v>
      </c>
      <c r="K17" s="51">
        <f t="shared" si="3"/>
        <v>1244930</v>
      </c>
      <c r="L17" s="10">
        <f t="shared" si="3"/>
        <v>0</v>
      </c>
      <c r="M17" s="52">
        <f t="shared" si="3"/>
        <v>0</v>
      </c>
      <c r="N17" s="1"/>
    </row>
    <row r="18" spans="1:14" ht="22.5">
      <c r="A18" s="12"/>
      <c r="B18" s="77" t="s">
        <v>17</v>
      </c>
      <c r="C18" s="51">
        <v>5870140</v>
      </c>
      <c r="D18" s="51">
        <f>D21+D26+D29+D33+D39+D43+D49</f>
        <v>8288406</v>
      </c>
      <c r="E18" s="51">
        <f>E21+E26+E29+E33+E37+E38+E39+E45+E48+E51</f>
        <v>19180049</v>
      </c>
      <c r="F18" s="51">
        <f aca="true" t="shared" si="4" ref="F18:L18">F21+F26+F29+F33+F39+F43+F49</f>
        <v>7020845</v>
      </c>
      <c r="G18" s="51">
        <f t="shared" si="4"/>
        <v>5069040</v>
      </c>
      <c r="H18" s="51">
        <f t="shared" si="4"/>
        <v>2659661</v>
      </c>
      <c r="I18" s="51">
        <f t="shared" si="4"/>
        <v>2420011</v>
      </c>
      <c r="J18" s="51">
        <f t="shared" si="4"/>
        <v>2316557</v>
      </c>
      <c r="K18" s="51">
        <f t="shared" si="4"/>
        <v>1244930</v>
      </c>
      <c r="L18" s="10">
        <f t="shared" si="4"/>
        <v>0</v>
      </c>
      <c r="M18" s="52">
        <f>M21+M26+M33+M39</f>
        <v>0</v>
      </c>
      <c r="N18" s="1"/>
    </row>
    <row r="19" spans="1:14" ht="12.75">
      <c r="A19" s="12" t="s">
        <v>18</v>
      </c>
      <c r="B19" s="13" t="s">
        <v>19</v>
      </c>
      <c r="C19" s="67">
        <v>3803591</v>
      </c>
      <c r="D19" s="67">
        <v>3684328</v>
      </c>
      <c r="E19" s="26">
        <v>3580732</v>
      </c>
      <c r="F19" s="27">
        <v>3464435</v>
      </c>
      <c r="G19" s="26">
        <v>3365862</v>
      </c>
      <c r="H19" s="75"/>
      <c r="I19" s="74"/>
      <c r="J19" s="44"/>
      <c r="K19" s="44"/>
      <c r="L19" s="44"/>
      <c r="M19" s="40"/>
      <c r="N19" s="1"/>
    </row>
    <row r="20" spans="1:14" ht="12.75">
      <c r="A20" s="12"/>
      <c r="B20" s="13" t="s">
        <v>20</v>
      </c>
      <c r="C20" s="65"/>
      <c r="D20" s="65"/>
      <c r="E20" s="12"/>
      <c r="F20" s="13"/>
      <c r="G20" s="12"/>
      <c r="H20" s="73"/>
      <c r="I20" s="72"/>
      <c r="J20" s="44"/>
      <c r="K20" s="44"/>
      <c r="L20" s="44"/>
      <c r="M20" s="40"/>
      <c r="N20" s="1"/>
    </row>
    <row r="21" spans="1:14" ht="12.75">
      <c r="A21" s="12"/>
      <c r="B21" s="13" t="s">
        <v>21</v>
      </c>
      <c r="C21" s="50">
        <v>3288000</v>
      </c>
      <c r="D21" s="50">
        <v>3288000</v>
      </c>
      <c r="E21" s="14">
        <v>3288000</v>
      </c>
      <c r="F21" s="25">
        <v>3288000</v>
      </c>
      <c r="G21" s="14">
        <v>3287000</v>
      </c>
      <c r="H21" s="73"/>
      <c r="I21" s="72"/>
      <c r="J21" s="44"/>
      <c r="K21" s="44"/>
      <c r="L21" s="44"/>
      <c r="M21" s="40"/>
      <c r="N21" s="1"/>
    </row>
    <row r="22" spans="1:14" ht="12.75">
      <c r="A22" s="12"/>
      <c r="B22" s="13" t="s">
        <v>22</v>
      </c>
      <c r="C22" s="50">
        <v>469991</v>
      </c>
      <c r="D22" s="50">
        <v>357304</v>
      </c>
      <c r="E22" s="14">
        <v>260284</v>
      </c>
      <c r="F22" s="25">
        <v>150563</v>
      </c>
      <c r="G22" s="14">
        <v>59565</v>
      </c>
      <c r="H22" s="73"/>
      <c r="I22" s="72"/>
      <c r="J22" s="44"/>
      <c r="K22" s="44"/>
      <c r="L22" s="44"/>
      <c r="M22" s="40"/>
      <c r="N22" s="1"/>
    </row>
    <row r="23" spans="1:14" ht="12.75">
      <c r="A23" s="12"/>
      <c r="B23" s="13" t="s">
        <v>23</v>
      </c>
      <c r="C23" s="50">
        <v>45600</v>
      </c>
      <c r="D23" s="50">
        <v>39024</v>
      </c>
      <c r="E23" s="14">
        <v>32448</v>
      </c>
      <c r="F23" s="25">
        <v>25872</v>
      </c>
      <c r="G23" s="23">
        <v>19297</v>
      </c>
      <c r="H23" s="76"/>
      <c r="I23" s="72"/>
      <c r="J23" s="44"/>
      <c r="K23" s="44"/>
      <c r="L23" s="44"/>
      <c r="M23" s="40"/>
      <c r="N23" s="1"/>
    </row>
    <row r="24" spans="1:14" ht="22.5">
      <c r="A24" s="4">
        <v>2</v>
      </c>
      <c r="B24" s="53" t="s">
        <v>44</v>
      </c>
      <c r="C24" s="4"/>
      <c r="D24" s="71"/>
      <c r="E24" s="4"/>
      <c r="F24" s="5"/>
      <c r="G24" s="4"/>
      <c r="H24" s="5"/>
      <c r="I24" s="39"/>
      <c r="J24" s="43"/>
      <c r="K24" s="42"/>
      <c r="L24" s="42"/>
      <c r="M24" s="39"/>
      <c r="N24" s="1"/>
    </row>
    <row r="25" spans="1:16" ht="12.75">
      <c r="A25" s="6"/>
      <c r="B25" s="54" t="s">
        <v>45</v>
      </c>
      <c r="C25" s="55">
        <v>245198</v>
      </c>
      <c r="D25" s="68">
        <f>D26+D27</f>
        <v>363036</v>
      </c>
      <c r="E25" s="55">
        <f aca="true" t="shared" si="5" ref="E25:M25">E26+E27</f>
        <v>353281</v>
      </c>
      <c r="F25" s="56">
        <f t="shared" si="5"/>
        <v>176752</v>
      </c>
      <c r="G25" s="55">
        <f t="shared" si="5"/>
        <v>170370</v>
      </c>
      <c r="H25" s="56">
        <f t="shared" si="5"/>
        <v>163988</v>
      </c>
      <c r="I25" s="55">
        <f t="shared" si="5"/>
        <v>0</v>
      </c>
      <c r="J25" s="56">
        <f t="shared" si="5"/>
        <v>0</v>
      </c>
      <c r="K25" s="68">
        <f t="shared" si="5"/>
        <v>0</v>
      </c>
      <c r="L25" s="68">
        <f t="shared" si="5"/>
        <v>0</v>
      </c>
      <c r="M25" s="55">
        <f t="shared" si="5"/>
        <v>0</v>
      </c>
      <c r="N25" s="1"/>
      <c r="O25" s="1"/>
      <c r="P25" s="1"/>
    </row>
    <row r="26" spans="1:14" ht="12.75">
      <c r="A26" s="4"/>
      <c r="B26" s="5" t="s">
        <v>38</v>
      </c>
      <c r="C26" s="63">
        <v>236000</v>
      </c>
      <c r="D26" s="80">
        <v>328000</v>
      </c>
      <c r="E26" s="63">
        <v>328000</v>
      </c>
      <c r="F26" s="80">
        <v>160000</v>
      </c>
      <c r="G26" s="63">
        <v>160000</v>
      </c>
      <c r="H26" s="80">
        <v>160000</v>
      </c>
      <c r="I26" s="81"/>
      <c r="J26" s="42"/>
      <c r="K26" s="42"/>
      <c r="L26" s="42"/>
      <c r="M26" s="39"/>
      <c r="N26" s="1"/>
    </row>
    <row r="27" spans="1:14" ht="12.75">
      <c r="A27" s="12"/>
      <c r="B27" s="13" t="s">
        <v>24</v>
      </c>
      <c r="C27" s="14">
        <v>9198</v>
      </c>
      <c r="D27" s="25">
        <v>35036</v>
      </c>
      <c r="E27" s="14">
        <v>25281</v>
      </c>
      <c r="F27" s="25">
        <v>16752</v>
      </c>
      <c r="G27" s="14">
        <v>10370</v>
      </c>
      <c r="H27" s="13">
        <v>3988</v>
      </c>
      <c r="I27" s="40"/>
      <c r="J27" s="44"/>
      <c r="K27" s="44"/>
      <c r="L27" s="44"/>
      <c r="M27" s="40"/>
      <c r="N27" s="1"/>
    </row>
    <row r="28" spans="1:14" ht="12.75">
      <c r="A28" s="12">
        <v>3</v>
      </c>
      <c r="B28" s="13" t="s">
        <v>37</v>
      </c>
      <c r="C28" s="26">
        <v>2431716</v>
      </c>
      <c r="D28" s="13"/>
      <c r="E28" s="12"/>
      <c r="F28" s="13"/>
      <c r="G28" s="12"/>
      <c r="H28" s="13"/>
      <c r="I28" s="40"/>
      <c r="J28" s="44"/>
      <c r="K28" s="44"/>
      <c r="L28" s="44"/>
      <c r="M28" s="40"/>
      <c r="N28" s="1"/>
    </row>
    <row r="29" spans="1:14" ht="12.75">
      <c r="A29" s="12"/>
      <c r="B29" s="28" t="s">
        <v>39</v>
      </c>
      <c r="C29" s="14">
        <v>2346140</v>
      </c>
      <c r="D29" s="13"/>
      <c r="E29" s="12"/>
      <c r="F29" s="13"/>
      <c r="G29" s="12"/>
      <c r="H29" s="13"/>
      <c r="I29" s="40"/>
      <c r="J29" s="44"/>
      <c r="K29" s="44"/>
      <c r="L29" s="44"/>
      <c r="M29" s="40"/>
      <c r="N29" s="1"/>
    </row>
    <row r="30" spans="1:14" ht="12.75">
      <c r="A30" s="12"/>
      <c r="B30" s="13" t="s">
        <v>25</v>
      </c>
      <c r="C30" s="14">
        <v>85576</v>
      </c>
      <c r="D30" s="13"/>
      <c r="E30" s="12"/>
      <c r="F30" s="13"/>
      <c r="G30" s="12"/>
      <c r="H30" s="13"/>
      <c r="I30" s="40"/>
      <c r="J30" s="44"/>
      <c r="K30" s="44"/>
      <c r="L30" s="44"/>
      <c r="M30" s="40"/>
      <c r="N30" s="1"/>
    </row>
    <row r="31" spans="1:14" ht="22.5">
      <c r="A31" s="12" t="s">
        <v>34</v>
      </c>
      <c r="B31" s="100" t="s">
        <v>64</v>
      </c>
      <c r="C31" s="4"/>
      <c r="D31" s="5"/>
      <c r="E31" s="4"/>
      <c r="F31" s="5"/>
      <c r="G31" s="4"/>
      <c r="H31" s="5"/>
      <c r="I31" s="39"/>
      <c r="J31" s="43"/>
      <c r="K31" s="42"/>
      <c r="L31" s="42"/>
      <c r="M31" s="39"/>
      <c r="N31" s="1"/>
    </row>
    <row r="32" spans="1:14" ht="12.75">
      <c r="A32" s="12"/>
      <c r="B32" s="22" t="s">
        <v>65</v>
      </c>
      <c r="C32" s="55">
        <v>142323</v>
      </c>
      <c r="D32" s="56">
        <f>D33+D34</f>
        <v>883215</v>
      </c>
      <c r="E32" s="56">
        <f aca="true" t="shared" si="6" ref="E32:M32">E33+E34</f>
        <v>829286</v>
      </c>
      <c r="F32" s="56">
        <f t="shared" si="6"/>
        <v>685159</v>
      </c>
      <c r="G32" s="56">
        <f t="shared" si="6"/>
        <v>0</v>
      </c>
      <c r="H32" s="56">
        <f t="shared" si="6"/>
        <v>0</v>
      </c>
      <c r="I32" s="55">
        <f t="shared" si="6"/>
        <v>0</v>
      </c>
      <c r="J32" s="56">
        <f t="shared" si="6"/>
        <v>0</v>
      </c>
      <c r="K32" s="56">
        <f t="shared" si="6"/>
        <v>0</v>
      </c>
      <c r="L32" s="68">
        <f t="shared" si="6"/>
        <v>0</v>
      </c>
      <c r="M32" s="104">
        <f t="shared" si="6"/>
        <v>0</v>
      </c>
      <c r="N32" s="1"/>
    </row>
    <row r="33" spans="1:14" ht="12.75">
      <c r="A33" s="12"/>
      <c r="B33" s="65" t="s">
        <v>26</v>
      </c>
      <c r="C33" s="12" t="s">
        <v>40</v>
      </c>
      <c r="D33" s="25">
        <v>753881</v>
      </c>
      <c r="E33" s="14">
        <v>753852</v>
      </c>
      <c r="F33" s="25">
        <v>662667</v>
      </c>
      <c r="G33" s="29"/>
      <c r="H33" s="13"/>
      <c r="I33" s="40"/>
      <c r="J33" s="45"/>
      <c r="K33" s="44"/>
      <c r="L33" s="44"/>
      <c r="M33" s="40"/>
      <c r="N33" s="1"/>
    </row>
    <row r="34" spans="1:14" ht="12.75">
      <c r="A34" s="6"/>
      <c r="B34" s="22" t="s">
        <v>27</v>
      </c>
      <c r="C34" s="23">
        <v>116586</v>
      </c>
      <c r="D34" s="24">
        <v>129334</v>
      </c>
      <c r="E34" s="23">
        <v>75434</v>
      </c>
      <c r="F34" s="24">
        <v>22492</v>
      </c>
      <c r="G34" s="82"/>
      <c r="H34" s="7"/>
      <c r="I34" s="41"/>
      <c r="J34" s="47"/>
      <c r="K34" s="46"/>
      <c r="L34" s="46"/>
      <c r="M34" s="41"/>
      <c r="N34" s="1"/>
    </row>
    <row r="35" spans="1:14" ht="12.75">
      <c r="A35" s="8"/>
      <c r="B35" s="9"/>
      <c r="C35" s="10"/>
      <c r="D35" s="9"/>
      <c r="E35" s="8"/>
      <c r="F35" s="9"/>
      <c r="G35" s="8"/>
      <c r="H35" s="9"/>
      <c r="I35" s="78"/>
      <c r="J35" s="79"/>
      <c r="K35" s="79"/>
      <c r="L35" s="79"/>
      <c r="M35" s="78"/>
      <c r="N35" s="1"/>
    </row>
    <row r="36" spans="1:14" ht="32.25" customHeight="1">
      <c r="A36" s="8"/>
      <c r="B36" s="57" t="s">
        <v>55</v>
      </c>
      <c r="C36" s="58"/>
      <c r="D36" s="59">
        <f>D39+D40</f>
        <v>4043525</v>
      </c>
      <c r="E36" s="58">
        <f>E39+E40+E38+E37</f>
        <v>6824144</v>
      </c>
      <c r="F36" s="58">
        <f aca="true" t="shared" si="7" ref="F36:M36">F39+F40+F38+F37</f>
        <v>1248435</v>
      </c>
      <c r="G36" s="58">
        <f t="shared" si="7"/>
        <v>1141415</v>
      </c>
      <c r="H36" s="58">
        <f t="shared" si="7"/>
        <v>981275</v>
      </c>
      <c r="I36" s="58">
        <f t="shared" si="7"/>
        <v>243977</v>
      </c>
      <c r="J36" s="58">
        <f t="shared" si="7"/>
        <v>0</v>
      </c>
      <c r="K36" s="98">
        <f t="shared" si="7"/>
        <v>0</v>
      </c>
      <c r="L36" s="58">
        <f t="shared" si="7"/>
        <v>0</v>
      </c>
      <c r="M36" s="58">
        <f t="shared" si="7"/>
        <v>0</v>
      </c>
      <c r="N36" s="1"/>
    </row>
    <row r="37" spans="1:14" ht="17.25" customHeight="1">
      <c r="A37" s="12"/>
      <c r="B37" s="92" t="s">
        <v>60</v>
      </c>
      <c r="C37" s="58"/>
      <c r="D37" s="59"/>
      <c r="E37" s="58">
        <v>139535</v>
      </c>
      <c r="F37" s="59">
        <v>139535</v>
      </c>
      <c r="G37" s="59">
        <v>159535</v>
      </c>
      <c r="H37" s="59">
        <v>81395</v>
      </c>
      <c r="I37" s="58"/>
      <c r="J37" s="59"/>
      <c r="K37" s="59"/>
      <c r="L37" s="98"/>
      <c r="M37" s="101"/>
      <c r="N37" s="1"/>
    </row>
    <row r="38" spans="1:14" ht="15.75" customHeight="1">
      <c r="A38" s="12"/>
      <c r="B38" s="92" t="s">
        <v>46</v>
      </c>
      <c r="C38" s="58"/>
      <c r="D38" s="59"/>
      <c r="E38" s="58">
        <v>1002350</v>
      </c>
      <c r="F38" s="59">
        <v>801880</v>
      </c>
      <c r="G38" s="59">
        <v>801880</v>
      </c>
      <c r="H38" s="59">
        <v>801880</v>
      </c>
      <c r="I38" s="58">
        <v>200477</v>
      </c>
      <c r="J38" s="59"/>
      <c r="K38" s="59"/>
      <c r="L38" s="98"/>
      <c r="M38" s="101"/>
      <c r="N38" s="1"/>
    </row>
    <row r="39" spans="1:14" ht="12.75">
      <c r="A39" s="12"/>
      <c r="B39" s="13" t="s">
        <v>47</v>
      </c>
      <c r="C39" s="8" t="s">
        <v>41</v>
      </c>
      <c r="D39" s="11">
        <v>3918525</v>
      </c>
      <c r="E39" s="10">
        <v>5043258</v>
      </c>
      <c r="F39" s="11"/>
      <c r="G39" s="10"/>
      <c r="H39" s="11"/>
      <c r="I39" s="8"/>
      <c r="J39" s="9"/>
      <c r="K39" s="9"/>
      <c r="L39" s="102"/>
      <c r="M39" s="103"/>
      <c r="N39" s="1"/>
    </row>
    <row r="40" spans="1:14" ht="12.75">
      <c r="A40" s="12"/>
      <c r="B40" s="13" t="s">
        <v>27</v>
      </c>
      <c r="C40" s="14"/>
      <c r="D40" s="25">
        <v>125000</v>
      </c>
      <c r="E40" s="14">
        <v>639001</v>
      </c>
      <c r="F40" s="48">
        <v>307020</v>
      </c>
      <c r="G40" s="14">
        <v>180000</v>
      </c>
      <c r="H40" s="48">
        <v>98000</v>
      </c>
      <c r="I40" s="14">
        <v>43500</v>
      </c>
      <c r="J40" s="13"/>
      <c r="K40" s="65"/>
      <c r="L40" s="65"/>
      <c r="M40" s="12"/>
      <c r="N40" s="1"/>
    </row>
    <row r="41" spans="1:14" ht="12.75">
      <c r="A41" s="71"/>
      <c r="B41" s="19" t="s">
        <v>48</v>
      </c>
      <c r="C41" s="80"/>
      <c r="D41" s="80"/>
      <c r="E41" s="64">
        <f>SUM(E44:E52)</f>
        <v>9315847</v>
      </c>
      <c r="F41" s="64">
        <f aca="true" t="shared" si="8" ref="F41:M41">SUM(F44:F52)</f>
        <v>3154688</v>
      </c>
      <c r="G41" s="64">
        <f t="shared" si="8"/>
        <v>1757608</v>
      </c>
      <c r="H41" s="64">
        <f t="shared" si="8"/>
        <v>2597827</v>
      </c>
      <c r="I41" s="64">
        <f t="shared" si="8"/>
        <v>2480625</v>
      </c>
      <c r="J41" s="64">
        <f t="shared" si="8"/>
        <v>2339929</v>
      </c>
      <c r="K41" s="64">
        <f t="shared" si="8"/>
        <v>1244930</v>
      </c>
      <c r="L41" s="64">
        <f t="shared" si="8"/>
        <v>0</v>
      </c>
      <c r="M41" s="20">
        <f t="shared" si="8"/>
        <v>0</v>
      </c>
      <c r="N41" s="1"/>
    </row>
    <row r="42" spans="1:14" ht="12.75">
      <c r="A42" s="22"/>
      <c r="B42" s="86" t="s">
        <v>49</v>
      </c>
      <c r="C42" s="24"/>
      <c r="D42" s="24"/>
      <c r="E42" s="96"/>
      <c r="F42" s="95"/>
      <c r="G42" s="97"/>
      <c r="H42" s="95"/>
      <c r="I42" s="86"/>
      <c r="J42" s="87"/>
      <c r="K42" s="86"/>
      <c r="L42" s="87"/>
      <c r="M42" s="99"/>
      <c r="N42" s="1"/>
    </row>
    <row r="43" spans="1:14" ht="13.5" thickBot="1">
      <c r="A43" s="93"/>
      <c r="B43" s="3" t="s">
        <v>54</v>
      </c>
      <c r="C43" s="11"/>
      <c r="D43" s="11"/>
      <c r="E43" s="24">
        <f>SUM(E45+E48+E51)</f>
        <v>8625054</v>
      </c>
      <c r="F43" s="24">
        <f aca="true" t="shared" si="9" ref="F43:K43">SUM(F45+F48+F51)</f>
        <v>2495240</v>
      </c>
      <c r="G43" s="24">
        <f t="shared" si="9"/>
        <v>1242140</v>
      </c>
      <c r="H43" s="24">
        <f t="shared" si="9"/>
        <v>2176096</v>
      </c>
      <c r="I43" s="24">
        <f t="shared" si="9"/>
        <v>2185096</v>
      </c>
      <c r="J43" s="24">
        <f t="shared" si="9"/>
        <v>2171154</v>
      </c>
      <c r="K43" s="24">
        <f t="shared" si="9"/>
        <v>1194752</v>
      </c>
      <c r="L43" s="23">
        <f>SUM(L45+L48+L50)</f>
        <v>0</v>
      </c>
      <c r="M43" s="52">
        <f>SUM(M45+M48+M50)</f>
        <v>0</v>
      </c>
      <c r="N43" s="1"/>
    </row>
    <row r="44" spans="1:14" ht="12.75">
      <c r="A44" s="12"/>
      <c r="B44" s="105" t="s">
        <v>50</v>
      </c>
      <c r="C44" s="63"/>
      <c r="D44" s="80"/>
      <c r="E44" s="63"/>
      <c r="F44" s="21"/>
      <c r="G44" s="63"/>
      <c r="H44" s="80"/>
      <c r="I44" s="4"/>
      <c r="J44" s="5"/>
      <c r="K44" s="71"/>
      <c r="L44" s="71"/>
      <c r="M44" s="4"/>
      <c r="N44" s="1"/>
    </row>
    <row r="45" spans="1:14" ht="12.75">
      <c r="A45" s="12"/>
      <c r="B45" s="106" t="s">
        <v>43</v>
      </c>
      <c r="C45" s="14"/>
      <c r="D45" s="25"/>
      <c r="E45" s="14"/>
      <c r="F45" s="107">
        <v>641340</v>
      </c>
      <c r="G45" s="14">
        <v>641340</v>
      </c>
      <c r="H45" s="25">
        <v>641340</v>
      </c>
      <c r="I45" s="14">
        <v>641340</v>
      </c>
      <c r="J45" s="25">
        <v>641348</v>
      </c>
      <c r="K45" s="65"/>
      <c r="L45" s="65"/>
      <c r="M45" s="12"/>
      <c r="N45" s="1"/>
    </row>
    <row r="46" spans="1:14" ht="12.75">
      <c r="A46" s="12"/>
      <c r="B46" s="108" t="s">
        <v>42</v>
      </c>
      <c r="C46" s="23"/>
      <c r="D46" s="24"/>
      <c r="E46" s="23">
        <v>122294</v>
      </c>
      <c r="F46" s="97">
        <v>172510</v>
      </c>
      <c r="G46" s="23">
        <v>135568</v>
      </c>
      <c r="H46" s="24">
        <v>98166</v>
      </c>
      <c r="I46" s="6">
        <v>60614</v>
      </c>
      <c r="J46" s="24">
        <v>23372</v>
      </c>
      <c r="K46" s="22"/>
      <c r="L46" s="22"/>
      <c r="M46" s="6"/>
      <c r="N46" s="1"/>
    </row>
    <row r="47" spans="1:14" ht="12.75">
      <c r="A47" s="12"/>
      <c r="B47" s="105" t="s">
        <v>66</v>
      </c>
      <c r="C47" s="63"/>
      <c r="D47" s="80"/>
      <c r="E47" s="63"/>
      <c r="F47" s="21"/>
      <c r="G47" s="63"/>
      <c r="H47" s="80"/>
      <c r="I47" s="4"/>
      <c r="J47" s="80"/>
      <c r="K47" s="71"/>
      <c r="L47" s="71"/>
      <c r="M47" s="4"/>
      <c r="N47" s="1"/>
    </row>
    <row r="48" spans="1:14" ht="12.75">
      <c r="A48" s="12"/>
      <c r="B48" s="106" t="s">
        <v>51</v>
      </c>
      <c r="C48" s="14"/>
      <c r="D48" s="25"/>
      <c r="E48" s="14"/>
      <c r="F48" s="107">
        <v>600800</v>
      </c>
      <c r="G48" s="14">
        <v>600800</v>
      </c>
      <c r="H48" s="25">
        <v>1534756</v>
      </c>
      <c r="I48" s="12">
        <v>1543756</v>
      </c>
      <c r="J48" s="25">
        <v>1529806</v>
      </c>
      <c r="K48" s="50">
        <v>1194752</v>
      </c>
      <c r="L48" s="65"/>
      <c r="M48" s="12"/>
      <c r="N48" s="1"/>
    </row>
    <row r="49" spans="1:14" ht="12.75">
      <c r="A49" s="12"/>
      <c r="B49" s="108" t="s">
        <v>52</v>
      </c>
      <c r="C49" s="23"/>
      <c r="D49" s="24"/>
      <c r="E49" s="23">
        <v>209961</v>
      </c>
      <c r="F49" s="97">
        <v>414938</v>
      </c>
      <c r="G49" s="23">
        <v>379900</v>
      </c>
      <c r="H49" s="24">
        <v>323565</v>
      </c>
      <c r="I49" s="6">
        <v>234915</v>
      </c>
      <c r="J49" s="24">
        <v>145403</v>
      </c>
      <c r="K49" s="66">
        <v>50178</v>
      </c>
      <c r="L49" s="22"/>
      <c r="M49" s="6"/>
      <c r="N49" s="1"/>
    </row>
    <row r="50" spans="1:14" ht="12.75">
      <c r="A50" s="12"/>
      <c r="B50" s="105" t="s">
        <v>53</v>
      </c>
      <c r="C50" s="63"/>
      <c r="D50" s="80"/>
      <c r="E50" s="43"/>
      <c r="F50" s="43"/>
      <c r="G50" s="63"/>
      <c r="H50" s="80"/>
      <c r="I50" s="4"/>
      <c r="J50" s="80"/>
      <c r="K50" s="94"/>
      <c r="L50" s="71"/>
      <c r="M50" s="4"/>
      <c r="N50" s="1"/>
    </row>
    <row r="51" spans="1:14" ht="12.75">
      <c r="A51" s="12"/>
      <c r="B51" s="109" t="s">
        <v>57</v>
      </c>
      <c r="C51" s="14"/>
      <c r="D51" s="25"/>
      <c r="E51" s="14">
        <v>8625054</v>
      </c>
      <c r="F51" s="107">
        <v>1253100</v>
      </c>
      <c r="G51" s="14"/>
      <c r="H51" s="25"/>
      <c r="I51" s="12"/>
      <c r="J51" s="25"/>
      <c r="K51" s="50"/>
      <c r="L51" s="65"/>
      <c r="M51" s="12"/>
      <c r="N51" s="1"/>
    </row>
    <row r="52" spans="1:14" ht="12.75">
      <c r="A52" s="12"/>
      <c r="B52" s="108" t="s">
        <v>56</v>
      </c>
      <c r="C52" s="23"/>
      <c r="D52" s="7"/>
      <c r="E52" s="23">
        <v>358538</v>
      </c>
      <c r="F52" s="97">
        <v>72000</v>
      </c>
      <c r="G52" s="6"/>
      <c r="H52" s="7"/>
      <c r="I52" s="6"/>
      <c r="J52" s="7"/>
      <c r="K52" s="22"/>
      <c r="L52" s="22"/>
      <c r="M52" s="6"/>
      <c r="N52" s="1"/>
    </row>
    <row r="53" spans="1:14" ht="12.75">
      <c r="A53" s="15" t="s">
        <v>28</v>
      </c>
      <c r="B53" s="102" t="s">
        <v>29</v>
      </c>
      <c r="C53" s="8">
        <v>0</v>
      </c>
      <c r="D53" s="9">
        <v>0</v>
      </c>
      <c r="E53" s="8">
        <v>0</v>
      </c>
      <c r="F53" s="9">
        <v>0</v>
      </c>
      <c r="G53" s="8">
        <v>0</v>
      </c>
      <c r="H53" s="9">
        <v>0</v>
      </c>
      <c r="I53" s="8">
        <v>0</v>
      </c>
      <c r="J53" s="9">
        <v>0</v>
      </c>
      <c r="K53" s="102">
        <v>0</v>
      </c>
      <c r="L53" s="102">
        <v>0</v>
      </c>
      <c r="M53" s="8">
        <v>0</v>
      </c>
      <c r="N53" s="1"/>
    </row>
    <row r="54" spans="1:14" ht="12.75">
      <c r="A54" s="15" t="s">
        <v>30</v>
      </c>
      <c r="B54" s="13" t="s">
        <v>31</v>
      </c>
      <c r="C54" s="14">
        <f>C17</f>
        <v>6642244</v>
      </c>
      <c r="D54" s="14">
        <f aca="true" t="shared" si="10" ref="D54:M54">D17</f>
        <v>8974104</v>
      </c>
      <c r="E54" s="14">
        <f t="shared" si="10"/>
        <v>20903290</v>
      </c>
      <c r="F54" s="50">
        <f t="shared" si="10"/>
        <v>8729469</v>
      </c>
      <c r="G54" s="14">
        <f t="shared" si="10"/>
        <v>6435255</v>
      </c>
      <c r="H54" s="25">
        <f t="shared" si="10"/>
        <v>3743090</v>
      </c>
      <c r="I54" s="14">
        <f t="shared" si="10"/>
        <v>2724602</v>
      </c>
      <c r="J54" s="61">
        <f t="shared" si="10"/>
        <v>2339929</v>
      </c>
      <c r="K54" s="50">
        <f t="shared" si="10"/>
        <v>1244930</v>
      </c>
      <c r="L54" s="14">
        <f t="shared" si="10"/>
        <v>0</v>
      </c>
      <c r="M54" s="14">
        <f t="shared" si="10"/>
        <v>0</v>
      </c>
      <c r="N54" s="1"/>
    </row>
    <row r="55" spans="1:14" ht="12.75">
      <c r="A55" s="15" t="s">
        <v>32</v>
      </c>
      <c r="B55" s="13" t="s">
        <v>33</v>
      </c>
      <c r="C55" s="30">
        <f aca="true" t="shared" si="11" ref="C55:M55">C54/C8</f>
        <v>0.04631337239183347</v>
      </c>
      <c r="D55" s="30">
        <f t="shared" si="11"/>
        <v>0.05687758132352522</v>
      </c>
      <c r="E55" s="30">
        <f t="shared" si="11"/>
        <v>0.11437913897029627</v>
      </c>
      <c r="F55" s="60">
        <f t="shared" si="11"/>
        <v>0.05414240150298029</v>
      </c>
      <c r="G55" s="30">
        <f t="shared" si="11"/>
        <v>0.038353377557823067</v>
      </c>
      <c r="H55" s="31">
        <f t="shared" si="11"/>
        <v>0.021658630464506563</v>
      </c>
      <c r="I55" s="30">
        <f t="shared" si="11"/>
        <v>0.015306180117081012</v>
      </c>
      <c r="J55" s="62">
        <f t="shared" si="11"/>
        <v>0.012762311641108545</v>
      </c>
      <c r="K55" s="60">
        <f t="shared" si="11"/>
        <v>0.00659226083309681</v>
      </c>
      <c r="L55" s="30">
        <f t="shared" si="11"/>
        <v>0</v>
      </c>
      <c r="M55" s="30">
        <f t="shared" si="11"/>
        <v>0</v>
      </c>
      <c r="N55" s="1"/>
    </row>
    <row r="56" spans="1:14" ht="12.75">
      <c r="A56" s="6"/>
      <c r="B56" s="7"/>
      <c r="C56" s="6"/>
      <c r="D56" s="7"/>
      <c r="E56" s="6"/>
      <c r="F56" s="7"/>
      <c r="G56" s="6"/>
      <c r="H56" s="7"/>
      <c r="I56" s="41"/>
      <c r="J56" s="47"/>
      <c r="K56" s="46"/>
      <c r="L56" s="46"/>
      <c r="M56" s="41"/>
      <c r="N56" s="1"/>
    </row>
    <row r="57" spans="1:8" ht="12.75">
      <c r="A57" s="2"/>
      <c r="B57" s="2" t="s">
        <v>34</v>
      </c>
      <c r="C57" s="2"/>
      <c r="D57" s="2"/>
      <c r="E57" s="2"/>
      <c r="F57" s="2"/>
      <c r="G57" s="2"/>
      <c r="H57" s="2"/>
    </row>
    <row r="58" spans="1:7" ht="12.75">
      <c r="A58" t="s">
        <v>35</v>
      </c>
      <c r="G58" s="2"/>
    </row>
    <row r="73" spans="15:17" ht="12.75">
      <c r="O73" s="34"/>
      <c r="P73" s="1"/>
      <c r="Q73" s="1"/>
    </row>
    <row r="74" spans="15:17" ht="12.75">
      <c r="O74" s="34"/>
      <c r="P74" s="1"/>
      <c r="Q74" s="1"/>
    </row>
    <row r="75" spans="15:17" ht="12.75">
      <c r="O75" s="34"/>
      <c r="P75" s="1"/>
      <c r="Q75" s="1"/>
    </row>
    <row r="76" spans="15:17" ht="12.75">
      <c r="O76" s="34"/>
      <c r="P76" s="1"/>
      <c r="Q76" s="1"/>
    </row>
    <row r="77" spans="15:18" ht="12.75">
      <c r="O77" s="34"/>
      <c r="Q77" s="33"/>
      <c r="R77" s="33"/>
    </row>
    <row r="78" ht="12.75">
      <c r="N78" s="1"/>
    </row>
    <row r="79" ht="12.75">
      <c r="O79" s="34"/>
    </row>
    <row r="80" spans="15:18" ht="12.75">
      <c r="O80" s="35"/>
      <c r="P80" s="1"/>
      <c r="R80" s="38"/>
    </row>
    <row r="81" spans="15:18" ht="12.75">
      <c r="O81" s="34"/>
      <c r="P81" s="1"/>
      <c r="Q81" s="1"/>
      <c r="R81" s="38"/>
    </row>
    <row r="82" spans="15:18" ht="12.75">
      <c r="O82" s="34"/>
      <c r="P82" s="1"/>
      <c r="Q82" s="1"/>
      <c r="R82" s="38"/>
    </row>
    <row r="83" spans="15:18" ht="12.75">
      <c r="O83" s="34"/>
      <c r="P83" s="1"/>
      <c r="Q83" s="1"/>
      <c r="R83" s="38"/>
    </row>
    <row r="84" spans="15:19" ht="12.75">
      <c r="O84" s="34"/>
      <c r="Q84" s="33"/>
      <c r="R84" s="34"/>
      <c r="S84" s="1"/>
    </row>
    <row r="88" ht="12.75">
      <c r="G88" s="34"/>
    </row>
    <row r="89" spans="3:11" ht="12.75">
      <c r="C89" s="34"/>
      <c r="D89" s="1"/>
      <c r="E89" s="1"/>
      <c r="F89" s="1"/>
      <c r="G89" s="34"/>
      <c r="H89" s="34"/>
      <c r="I89" s="33"/>
      <c r="J89" s="1"/>
      <c r="K89" s="1"/>
    </row>
    <row r="90" spans="3:11" ht="12.75">
      <c r="C90" s="34"/>
      <c r="D90" s="1"/>
      <c r="E90" s="1"/>
      <c r="F90" s="1"/>
      <c r="G90" s="34"/>
      <c r="H90" s="34"/>
      <c r="I90" s="1"/>
      <c r="J90" s="1"/>
      <c r="K90" s="1"/>
    </row>
    <row r="91" spans="3:11" ht="12.75">
      <c r="C91" s="34"/>
      <c r="D91" s="1"/>
      <c r="E91" s="1"/>
      <c r="F91" s="1"/>
      <c r="G91" s="33"/>
      <c r="H91" s="34"/>
      <c r="I91" s="1"/>
      <c r="J91" s="1"/>
      <c r="K91" s="1"/>
    </row>
    <row r="92" spans="3:11" ht="12.75">
      <c r="C92" s="34"/>
      <c r="D92" s="1"/>
      <c r="E92" s="1"/>
      <c r="F92" s="1"/>
      <c r="G92" s="34"/>
      <c r="H92" s="34"/>
      <c r="I92" s="1"/>
      <c r="J92" s="1"/>
      <c r="K92" s="1"/>
    </row>
    <row r="93" spans="3:11" ht="12.75">
      <c r="C93" s="34"/>
      <c r="D93" s="1"/>
      <c r="E93" s="33"/>
      <c r="F93" s="33"/>
      <c r="G93" s="32"/>
      <c r="H93" s="34"/>
      <c r="I93" s="34"/>
      <c r="J93" s="33"/>
      <c r="K93" s="33"/>
    </row>
    <row r="94" spans="3:8" ht="12.75">
      <c r="C94" s="34"/>
      <c r="H94" s="34"/>
    </row>
    <row r="95" spans="3:11" ht="12.75">
      <c r="C95" s="35"/>
      <c r="D95" s="1"/>
      <c r="E95" s="1"/>
      <c r="F95" s="1"/>
      <c r="H95" s="35"/>
      <c r="I95" s="1"/>
      <c r="J95" s="1"/>
      <c r="K95" s="37"/>
    </row>
    <row r="96" spans="3:11" ht="12.75">
      <c r="C96" s="34"/>
      <c r="D96" s="1"/>
      <c r="E96" s="1"/>
      <c r="F96" s="1"/>
      <c r="H96" s="34"/>
      <c r="I96" s="1"/>
      <c r="J96" s="1"/>
      <c r="K96" s="37"/>
    </row>
    <row r="97" spans="3:11" ht="12.75">
      <c r="C97" s="34"/>
      <c r="D97" s="1"/>
      <c r="E97" s="1"/>
      <c r="F97" s="1"/>
      <c r="H97" s="34"/>
      <c r="I97" s="1"/>
      <c r="J97" s="1"/>
      <c r="K97" s="37"/>
    </row>
    <row r="98" spans="3:11" ht="12.75">
      <c r="C98" s="34"/>
      <c r="D98" s="1"/>
      <c r="E98" s="1"/>
      <c r="F98" s="1"/>
      <c r="G98" s="1"/>
      <c r="H98" s="34"/>
      <c r="I98" s="1"/>
      <c r="J98" s="1"/>
      <c r="K98" s="37"/>
    </row>
    <row r="99" spans="3:11" ht="12.75">
      <c r="C99" s="34"/>
      <c r="D99" s="34"/>
      <c r="E99" s="33"/>
      <c r="F99" s="33"/>
      <c r="H99" s="34"/>
      <c r="I99" s="34"/>
      <c r="J99" s="33"/>
      <c r="K99" s="33"/>
    </row>
    <row r="100" spans="3:11" ht="12.75">
      <c r="C100" s="34"/>
      <c r="D100" s="1"/>
      <c r="E100" s="1"/>
      <c r="F100" s="1"/>
      <c r="H100" s="34"/>
      <c r="I100" s="1"/>
      <c r="J100" s="1"/>
      <c r="K100" s="37"/>
    </row>
    <row r="101" spans="3:11" ht="12.75">
      <c r="C101" s="34"/>
      <c r="D101" s="1"/>
      <c r="E101" s="1"/>
      <c r="F101" s="1"/>
      <c r="H101" s="34"/>
      <c r="I101" s="1"/>
      <c r="J101" s="1"/>
      <c r="K101" s="37"/>
    </row>
    <row r="102" spans="3:11" ht="12.75">
      <c r="C102" s="34"/>
      <c r="D102" s="1"/>
      <c r="E102" s="1"/>
      <c r="F102" s="1"/>
      <c r="H102" s="34"/>
      <c r="I102" s="1"/>
      <c r="J102" s="1"/>
      <c r="K102" s="37"/>
    </row>
    <row r="103" spans="3:11" ht="12.75">
      <c r="C103" s="34"/>
      <c r="D103" s="1"/>
      <c r="E103" s="1"/>
      <c r="F103" s="1"/>
      <c r="G103" s="1"/>
      <c r="H103" s="34"/>
      <c r="I103" s="1"/>
      <c r="J103" s="1"/>
      <c r="K103" s="37"/>
    </row>
    <row r="104" spans="3:12" ht="12.75">
      <c r="C104" s="34"/>
      <c r="D104" s="34"/>
      <c r="E104" s="33"/>
      <c r="F104" s="33"/>
      <c r="H104" s="34"/>
      <c r="I104" s="34"/>
      <c r="J104" s="33"/>
      <c r="K104" s="33"/>
      <c r="L104" s="1"/>
    </row>
    <row r="105" spans="4:11" ht="12.75">
      <c r="D105" s="1"/>
      <c r="E105" s="1"/>
      <c r="F105" s="1"/>
      <c r="I105" s="1"/>
      <c r="J105" s="1"/>
      <c r="K105" s="1"/>
    </row>
    <row r="106" spans="3:11" ht="12.75">
      <c r="C106" s="34"/>
      <c r="D106" s="1"/>
      <c r="E106" s="1"/>
      <c r="F106" s="1"/>
      <c r="H106" s="34"/>
      <c r="I106" s="1"/>
      <c r="J106" s="1"/>
      <c r="K106" s="1"/>
    </row>
    <row r="107" spans="3:11" ht="12.75">
      <c r="C107" s="34"/>
      <c r="D107" s="1"/>
      <c r="E107" s="1"/>
      <c r="F107" s="1"/>
      <c r="G107" s="1"/>
      <c r="H107" s="34"/>
      <c r="I107" s="1"/>
      <c r="J107" s="1"/>
      <c r="K107" s="1"/>
    </row>
    <row r="108" spans="3:11" ht="12.75">
      <c r="C108" s="34"/>
      <c r="D108" s="1"/>
      <c r="E108" s="1"/>
      <c r="F108" s="1"/>
      <c r="H108" s="34"/>
      <c r="I108" s="1"/>
      <c r="J108" s="1"/>
      <c r="K108" s="1"/>
    </row>
    <row r="109" spans="3:12" ht="12.75">
      <c r="C109" s="34"/>
      <c r="D109" s="33"/>
      <c r="E109" s="33"/>
      <c r="F109" s="33"/>
      <c r="G109" s="33"/>
      <c r="H109" s="34"/>
      <c r="I109" s="34"/>
      <c r="J109" s="33"/>
      <c r="K109" s="33"/>
      <c r="L109" s="1"/>
    </row>
    <row r="111" spans="4:12" ht="12.75">
      <c r="D111" s="1"/>
      <c r="E111" s="1"/>
      <c r="F111" s="1"/>
      <c r="L111" s="1"/>
    </row>
    <row r="112" spans="3:6" ht="12.75">
      <c r="C112" s="34"/>
      <c r="D112" s="1"/>
      <c r="E112" s="1"/>
      <c r="F112" s="1"/>
    </row>
    <row r="113" spans="3:7" ht="12.75">
      <c r="C113" s="34"/>
      <c r="D113" s="1"/>
      <c r="E113" s="1"/>
      <c r="F113" s="1"/>
      <c r="G113" s="32"/>
    </row>
    <row r="114" spans="3:6" ht="12.75">
      <c r="C114" s="34"/>
      <c r="D114" s="1"/>
      <c r="E114" s="1"/>
      <c r="F114" s="1"/>
    </row>
    <row r="115" spans="3:7" ht="12.75">
      <c r="C115" s="34"/>
      <c r="D115" s="34"/>
      <c r="E115" s="33"/>
      <c r="F115" s="33"/>
      <c r="G115" s="1"/>
    </row>
    <row r="122" ht="12.75">
      <c r="G122" s="1"/>
    </row>
    <row r="123" spans="4:11" ht="12.75">
      <c r="D123" s="1"/>
      <c r="E123" s="1"/>
      <c r="I123" s="33"/>
      <c r="J123" s="1"/>
      <c r="K123" s="1"/>
    </row>
    <row r="124" spans="2:11" ht="12.75">
      <c r="B124" s="33"/>
      <c r="D124" s="1"/>
      <c r="E124" s="1"/>
      <c r="F124" s="1"/>
      <c r="J124" s="1"/>
      <c r="K124" s="1"/>
    </row>
    <row r="125" spans="2:11" ht="12.75">
      <c r="B125" s="33"/>
      <c r="D125" s="1"/>
      <c r="E125" s="1"/>
      <c r="F125" s="1"/>
      <c r="J125" s="1"/>
      <c r="K125" s="1"/>
    </row>
    <row r="126" spans="2:11" ht="12.75">
      <c r="B126" s="33"/>
      <c r="D126" s="1"/>
      <c r="E126" s="1"/>
      <c r="F126" s="1"/>
      <c r="J126" s="1"/>
      <c r="K126" s="1"/>
    </row>
    <row r="127" spans="2:11" ht="12.75">
      <c r="B127" s="33"/>
      <c r="D127" s="1"/>
      <c r="E127" s="1"/>
      <c r="F127" s="1"/>
      <c r="J127" s="1"/>
      <c r="K127" s="1"/>
    </row>
    <row r="128" spans="4:11" ht="12.75">
      <c r="D128" s="1"/>
      <c r="E128" s="1"/>
      <c r="F128" s="1"/>
      <c r="J128" s="1"/>
      <c r="K128" s="1"/>
    </row>
    <row r="129" spans="4:11" ht="12.75">
      <c r="D129" s="1"/>
      <c r="E129" s="1"/>
      <c r="F129" s="1"/>
      <c r="J129" s="1"/>
      <c r="K129" s="1"/>
    </row>
    <row r="130" spans="4:11" ht="12.75">
      <c r="D130" s="1"/>
      <c r="E130" s="1"/>
      <c r="F130" s="1"/>
      <c r="J130" s="1"/>
      <c r="K130" s="1"/>
    </row>
    <row r="131" spans="4:11" ht="12.75">
      <c r="D131" s="1"/>
      <c r="E131" s="1"/>
      <c r="F131" s="1"/>
      <c r="J131" s="1"/>
      <c r="K131" s="1"/>
    </row>
    <row r="132" spans="4:11" ht="12.75">
      <c r="D132" s="1"/>
      <c r="E132" s="1"/>
      <c r="F132" s="1"/>
      <c r="J132" s="1"/>
      <c r="K132" s="1"/>
    </row>
    <row r="133" spans="4:11" ht="12.75">
      <c r="D133" s="1"/>
      <c r="E133" s="1"/>
      <c r="F133" s="1"/>
      <c r="J133" s="1"/>
      <c r="K133" s="1"/>
    </row>
    <row r="134" spans="4:11" ht="12.75">
      <c r="D134" s="1"/>
      <c r="E134" s="1"/>
      <c r="F134" s="1"/>
      <c r="J134" s="1"/>
      <c r="K134" s="1"/>
    </row>
    <row r="135" spans="3:11" ht="12.75">
      <c r="C135" s="34"/>
      <c r="D135" s="34"/>
      <c r="E135" s="33"/>
      <c r="F135" s="34"/>
      <c r="G135" s="34"/>
      <c r="H135" s="34"/>
      <c r="I135" s="34"/>
      <c r="J135" s="33"/>
      <c r="K135" s="33"/>
    </row>
    <row r="137" spans="4:11" ht="12.75">
      <c r="D137" s="1"/>
      <c r="E137" s="1"/>
      <c r="F137" s="1"/>
      <c r="I137" s="34"/>
      <c r="J137" s="1"/>
      <c r="K137" s="1"/>
    </row>
    <row r="138" spans="4:10" ht="12.75">
      <c r="D138" s="1"/>
      <c r="E138" s="1"/>
      <c r="F138" s="1"/>
      <c r="J138" s="1"/>
    </row>
    <row r="139" spans="4:11" ht="12.75">
      <c r="D139" s="1"/>
      <c r="E139" s="1"/>
      <c r="F139" s="1"/>
      <c r="J139" s="1"/>
      <c r="K139" s="1"/>
    </row>
    <row r="140" spans="4:11" ht="12.75">
      <c r="D140" s="1"/>
      <c r="E140" s="1"/>
      <c r="F140" s="1"/>
      <c r="J140" s="1"/>
      <c r="K140" s="1"/>
    </row>
    <row r="141" spans="4:11" ht="12.75">
      <c r="D141" s="1"/>
      <c r="E141" s="1"/>
      <c r="F141" s="1"/>
      <c r="G141" s="36"/>
      <c r="J141" s="1"/>
      <c r="K141" s="1"/>
    </row>
    <row r="142" spans="4:11" ht="12.75">
      <c r="D142" s="1"/>
      <c r="E142" s="1"/>
      <c r="F142" s="1"/>
      <c r="J142" s="1"/>
      <c r="K142" s="1"/>
    </row>
    <row r="143" spans="4:11" ht="12.75">
      <c r="D143" s="1"/>
      <c r="E143" s="1"/>
      <c r="F143" s="1"/>
      <c r="J143" s="1"/>
      <c r="K143" s="1"/>
    </row>
    <row r="144" spans="4:11" ht="12.75">
      <c r="D144" s="1"/>
      <c r="E144" s="1"/>
      <c r="F144" s="1"/>
      <c r="I144" s="1"/>
      <c r="J144" s="1"/>
      <c r="K144" s="1"/>
    </row>
    <row r="145" spans="4:11" ht="12.75">
      <c r="D145" s="1"/>
      <c r="E145" s="1"/>
      <c r="F145" s="1"/>
      <c r="J145" s="1"/>
      <c r="K145" s="1"/>
    </row>
    <row r="146" spans="4:11" ht="12.75">
      <c r="D146" s="1"/>
      <c r="E146" s="1"/>
      <c r="F146" s="1"/>
      <c r="J146" s="1"/>
      <c r="K146" s="1"/>
    </row>
    <row r="147" spans="4:11" ht="12.75">
      <c r="D147" s="1"/>
      <c r="E147" s="1"/>
      <c r="F147" s="1"/>
      <c r="J147" s="1"/>
      <c r="K147" s="1"/>
    </row>
    <row r="148" spans="4:11" ht="12.75">
      <c r="D148" s="1"/>
      <c r="E148" s="1"/>
      <c r="F148" s="1"/>
      <c r="J148" s="1"/>
      <c r="K148" s="1"/>
    </row>
    <row r="149" spans="3:11" ht="12.75">
      <c r="C149" s="34"/>
      <c r="D149" s="34"/>
      <c r="E149" s="33"/>
      <c r="F149" s="33"/>
      <c r="G149" s="34"/>
      <c r="H149" s="34"/>
      <c r="I149" s="34"/>
      <c r="J149" s="33"/>
      <c r="K149" s="33"/>
    </row>
    <row r="151" spans="4:11" ht="12.75">
      <c r="D151" s="1"/>
      <c r="E151" s="1"/>
      <c r="F151" s="1"/>
      <c r="I151" s="33"/>
      <c r="J151" s="1"/>
      <c r="K151" s="1"/>
    </row>
    <row r="152" spans="4:11" ht="12.75">
      <c r="D152" s="1"/>
      <c r="E152" s="1"/>
      <c r="F152" s="1"/>
      <c r="J152" s="1"/>
      <c r="K152" s="1"/>
    </row>
    <row r="153" spans="4:11" ht="12.75">
      <c r="D153" s="1"/>
      <c r="E153" s="1"/>
      <c r="F153" s="1"/>
      <c r="J153" s="1"/>
      <c r="K153" s="1"/>
    </row>
    <row r="154" spans="4:11" ht="12.75">
      <c r="D154" s="1"/>
      <c r="E154" s="1"/>
      <c r="F154" s="1"/>
      <c r="J154" s="1"/>
      <c r="K154" s="1"/>
    </row>
    <row r="155" spans="4:11" ht="12.75">
      <c r="D155" s="1"/>
      <c r="E155" s="1"/>
      <c r="F155" s="1"/>
      <c r="J155" s="1"/>
      <c r="K155" s="1"/>
    </row>
    <row r="156" spans="4:10" ht="12.75">
      <c r="D156" s="1"/>
      <c r="E156" s="1"/>
      <c r="F156" s="1"/>
      <c r="J156" s="1"/>
    </row>
    <row r="157" spans="4:11" ht="12.75">
      <c r="D157" s="1"/>
      <c r="E157" s="1"/>
      <c r="F157" s="1"/>
      <c r="J157" s="1"/>
      <c r="K157" s="1"/>
    </row>
    <row r="158" spans="4:11" ht="12.75">
      <c r="D158" s="1"/>
      <c r="E158" s="1"/>
      <c r="F158" s="1"/>
      <c r="J158" s="1"/>
      <c r="K158" s="1"/>
    </row>
    <row r="159" spans="4:11" ht="12.75">
      <c r="D159" s="1"/>
      <c r="E159" s="1"/>
      <c r="F159" s="1"/>
      <c r="J159" s="1"/>
      <c r="K159" s="1"/>
    </row>
    <row r="160" spans="4:11" ht="12.75">
      <c r="D160" s="1"/>
      <c r="E160" s="1"/>
      <c r="F160" s="1"/>
      <c r="J160" s="1"/>
      <c r="K160" s="1"/>
    </row>
    <row r="161" spans="3:11" ht="12.75">
      <c r="C161" s="34"/>
      <c r="D161" s="34"/>
      <c r="E161" s="33"/>
      <c r="F161" s="33"/>
      <c r="J161" s="1"/>
      <c r="K161" s="1"/>
    </row>
    <row r="162" spans="3:11" ht="12.75">
      <c r="C162" s="34"/>
      <c r="E162" s="1"/>
      <c r="G162" s="34"/>
      <c r="H162" s="34"/>
      <c r="I162" s="34"/>
      <c r="J162" s="33"/>
      <c r="K162" s="33"/>
    </row>
    <row r="169" ht="12.75">
      <c r="N169" s="1"/>
    </row>
    <row r="170" spans="1:14" ht="12.75">
      <c r="A170" s="1"/>
      <c r="N170" s="1"/>
    </row>
    <row r="171" ht="12.75">
      <c r="N171" s="1"/>
    </row>
    <row r="172" spans="7:14" ht="12.75">
      <c r="G172" s="1"/>
      <c r="I172" s="33"/>
      <c r="K172" s="1"/>
      <c r="L172" s="1"/>
      <c r="N172" s="1"/>
    </row>
    <row r="174" ht="12.75">
      <c r="N174" s="33"/>
    </row>
    <row r="176" spans="13:14" ht="12.75">
      <c r="M176" s="1"/>
      <c r="N176" s="37"/>
    </row>
    <row r="177" spans="13:14" ht="12.75">
      <c r="M177" s="1"/>
      <c r="N177" s="37"/>
    </row>
    <row r="178" spans="13:14" ht="12.75">
      <c r="M178" s="1"/>
      <c r="N178" s="38"/>
    </row>
    <row r="179" spans="13:14" ht="12.75">
      <c r="M179" s="1"/>
      <c r="N179" s="37"/>
    </row>
    <row r="180" spans="2:14" ht="12.75">
      <c r="B180" s="1"/>
      <c r="D180" s="1"/>
      <c r="F180" s="1"/>
      <c r="G180" s="1"/>
      <c r="H180" s="1"/>
      <c r="I180" s="1"/>
      <c r="J180" s="1"/>
      <c r="K180" s="1"/>
      <c r="L180" s="1"/>
      <c r="M180" s="34"/>
      <c r="N180" s="33"/>
    </row>
    <row r="182" spans="13:14" ht="12.75">
      <c r="M182" s="1"/>
      <c r="N182" s="1"/>
    </row>
    <row r="183" spans="13:14" ht="12.75">
      <c r="M183" s="1"/>
      <c r="N183" s="1"/>
    </row>
    <row r="184" spans="13:14" ht="12.75">
      <c r="M184" s="1"/>
      <c r="N184" s="1"/>
    </row>
    <row r="185" spans="13:14" ht="12.75">
      <c r="M185" s="1"/>
      <c r="N185" s="1"/>
    </row>
    <row r="186" spans="13:14" ht="12.75">
      <c r="M186" s="33"/>
      <c r="N186" s="33"/>
    </row>
    <row r="188" spans="13:14" ht="12.75">
      <c r="M188" s="1"/>
      <c r="N188" s="1"/>
    </row>
    <row r="189" spans="13:14" ht="12.75">
      <c r="M189" s="1"/>
      <c r="N189" s="1"/>
    </row>
    <row r="190" spans="13:14" ht="12.75">
      <c r="M190" s="1"/>
      <c r="N190" s="1"/>
    </row>
    <row r="191" spans="13:14" ht="12.75">
      <c r="M191" s="1"/>
      <c r="N191" s="1"/>
    </row>
    <row r="192" spans="13:14" ht="12.75">
      <c r="M192" s="1"/>
      <c r="N192" s="33"/>
    </row>
    <row r="193" ht="12.75">
      <c r="B193" s="1"/>
    </row>
    <row r="195" spans="7:8" ht="12.75">
      <c r="G195" s="34"/>
      <c r="H195" s="34"/>
    </row>
    <row r="196" ht="12.75">
      <c r="H196" s="34"/>
    </row>
    <row r="197" spans="2:8" ht="12.75">
      <c r="B197" s="1"/>
      <c r="E197" s="34"/>
      <c r="G197" s="33"/>
      <c r="H197" s="33"/>
    </row>
    <row r="204" ht="12.75">
      <c r="C204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Skawski</dc:creator>
  <cp:keywords/>
  <dc:description/>
  <cp:lastModifiedBy>Marcin Skawski</cp:lastModifiedBy>
  <cp:lastPrinted>2005-11-12T11:29:30Z</cp:lastPrinted>
  <dcterms:created xsi:type="dcterms:W3CDTF">2004-06-07T17:02:23Z</dcterms:created>
  <dcterms:modified xsi:type="dcterms:W3CDTF">2005-11-22T07:06:38Z</dcterms:modified>
  <cp:category/>
  <cp:version/>
  <cp:contentType/>
  <cp:contentStatus/>
</cp:coreProperties>
</file>