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zest.kosz.z doch." sheetId="1" r:id="rId1"/>
  </sheets>
  <definedNames>
    <definedName name="_xlnm.Print_Area" localSheetId="0">'zest.kosz.z doch.'!$A$6:$P$352</definedName>
  </definedNames>
  <calcPr fullCalcOnLoad="1"/>
</workbook>
</file>

<file path=xl/sharedStrings.xml><?xml version="1.0" encoding="utf-8"?>
<sst xmlns="http://schemas.openxmlformats.org/spreadsheetml/2006/main" count="385" uniqueCount="118">
  <si>
    <t xml:space="preserve">Załącznik Nr  </t>
  </si>
  <si>
    <t>do Zarządzenia Prezydenta</t>
  </si>
  <si>
    <t>Miasta Łomży</t>
  </si>
  <si>
    <t>z dnia 14 listopada 2005r.</t>
  </si>
  <si>
    <t>ZESTAWIENIE  KOSZTÓW  DO  USTALENIA DOTACJI  NA 2006 ROK</t>
  </si>
  <si>
    <t>ROZDZIAŁ   80101 - SZKOŁY PODSTAWOWE</t>
  </si>
  <si>
    <t>Jednostka</t>
  </si>
  <si>
    <t>Ilość uczniów na 30.09.05 WG. SO</t>
  </si>
  <si>
    <t>Niezbędne wydatki</t>
  </si>
  <si>
    <t>Ogółem koszty</t>
  </si>
  <si>
    <t>Przychody</t>
  </si>
  <si>
    <t>w tym:</t>
  </si>
  <si>
    <t>Konieczna dotacja              (5-7)</t>
  </si>
  <si>
    <t>Źródła finansowania</t>
  </si>
  <si>
    <t>Dotacja na 2006r</t>
  </si>
  <si>
    <t xml:space="preserve">Koszt  na            1 ucznia          z dotacji            </t>
  </si>
  <si>
    <t xml:space="preserve">Rezerwa +  </t>
  </si>
  <si>
    <t>Płace, pochodne i odpisy</t>
  </si>
  <si>
    <t>Rzeczowe</t>
  </si>
  <si>
    <t>odsetki własne  i inne</t>
  </si>
  <si>
    <t>odsetki od dotacji</t>
  </si>
  <si>
    <t>przychody z              majątku</t>
  </si>
  <si>
    <t>subwencja</t>
  </si>
  <si>
    <t xml:space="preserve">Integracja </t>
  </si>
  <si>
    <t>Dotacja z dochodów własnych miasta</t>
  </si>
  <si>
    <t>Braki -                     (14-10)</t>
  </si>
  <si>
    <t>zdjęto</t>
  </si>
  <si>
    <t>SP -2</t>
  </si>
  <si>
    <t>SP -4</t>
  </si>
  <si>
    <t>SP -5</t>
  </si>
  <si>
    <t>SP -7</t>
  </si>
  <si>
    <t>SP -9</t>
  </si>
  <si>
    <t>hala - SP9</t>
  </si>
  <si>
    <t>RazemSP9</t>
  </si>
  <si>
    <t>SP -10</t>
  </si>
  <si>
    <t>basenSP10</t>
  </si>
  <si>
    <t>Razem SP10</t>
  </si>
  <si>
    <t>RAZEM</t>
  </si>
  <si>
    <t>ZESTAWIENIE  KOSZTÓW  DO  USTALENIA DOTACJI  NA 2006  ROK</t>
  </si>
  <si>
    <t>DZIAŁ  801</t>
  </si>
  <si>
    <t>ROZDZIAŁ   80102 - SZKOŁY PODSTAWOWE SPECJALNE</t>
  </si>
  <si>
    <t>ZSSpecj. 49+12 filia</t>
  </si>
  <si>
    <t>ROZDZIAŁ   80104    - PRZEDSZKOLA</t>
  </si>
  <si>
    <t>Ilość uczniów na 30.09.05  WG. SO</t>
  </si>
  <si>
    <t>w tym :</t>
  </si>
  <si>
    <t>Żywienie</t>
  </si>
  <si>
    <t>żywienie</t>
  </si>
  <si>
    <t>opłata stała</t>
  </si>
  <si>
    <t>PP - Nr 1</t>
  </si>
  <si>
    <t>PP - Nr 2</t>
  </si>
  <si>
    <t>PP - Nr 4</t>
  </si>
  <si>
    <t>PP - Nr 5</t>
  </si>
  <si>
    <t>PP - Nr 8</t>
  </si>
  <si>
    <t>PP - Nr 9</t>
  </si>
  <si>
    <t>PP - Nr 10</t>
  </si>
  <si>
    <t>PP - Nr 14</t>
  </si>
  <si>
    <t>PP - Nr 15</t>
  </si>
  <si>
    <t>Przedszkola prowadzone przez osoby prawne i fizyczne</t>
  </si>
  <si>
    <t>ROZDZIAŁ   80110 - GIMNAZJA</t>
  </si>
  <si>
    <t>GP - Nr 1</t>
  </si>
  <si>
    <t>GP - Nr 2</t>
  </si>
  <si>
    <t>GP - Nr 3</t>
  </si>
  <si>
    <t>GP - Nr 6</t>
  </si>
  <si>
    <t>GP - Nr 8</t>
  </si>
  <si>
    <t>GIMNAZJA prowadzone przez osoby prawne i fizyczne</t>
  </si>
  <si>
    <t>ROZDZIAŁ   80111 - GIMNAZJUM SPECJALNE</t>
  </si>
  <si>
    <t>ZSSpecj.</t>
  </si>
  <si>
    <t>ROZDZIAŁ   80120 - LICEA OGÓLNOKSZTAŁCĄCE</t>
  </si>
  <si>
    <t>I LO</t>
  </si>
  <si>
    <t>II LO</t>
  </si>
  <si>
    <t>III LO</t>
  </si>
  <si>
    <t>ZSTiO Nr 4</t>
  </si>
  <si>
    <t>ZSMiO Nr 5</t>
  </si>
  <si>
    <t>ZSEiO Nr 6</t>
  </si>
  <si>
    <t>ZSWiO Nr 7</t>
  </si>
  <si>
    <t>ZCKPiU   /dla dor.</t>
  </si>
  <si>
    <t>LO prowadzone przez osoby prawne i fizyczne</t>
  </si>
  <si>
    <t>ROZDZIAŁ   80123 - LICEA PROFILOWANE</t>
  </si>
  <si>
    <t>ZSD Nr 9</t>
  </si>
  <si>
    <t>Licea Profilowane prowadzone przez osoby prawne i fizyczne</t>
  </si>
  <si>
    <t>ROZDZIAŁ   80130 -   SZKOŁY   ZAWODOWE</t>
  </si>
  <si>
    <t>ZSD Nr 9 (302+18 zaocz.)</t>
  </si>
  <si>
    <t>Szkoły zawod. prowadzone przez osoby prawne i fizyczne</t>
  </si>
  <si>
    <t>ROZDZIAŁ   80134 - SZKOŁA  ZAWODOWA SPECJALNA</t>
  </si>
  <si>
    <t>ROZDZIAŁ   80140 -  Centra kształcenia ustawicznego i praktycznego oraz ośrodki dokształcania zawodowego</t>
  </si>
  <si>
    <t>Z CKPiU</t>
  </si>
  <si>
    <t>ROZDZIAŁ   80146 -  Doskonalenie i dokształcanie zawodowe nauczycieli</t>
  </si>
  <si>
    <t>G</t>
  </si>
  <si>
    <t>P</t>
  </si>
  <si>
    <t>ROZDZIAŁ   80195  - Pozostała działalność /F Ś S emerytów i rencistów  n-li/</t>
  </si>
  <si>
    <t>DZIAŁ  854</t>
  </si>
  <si>
    <t>ROZDZIAŁ   85401 - ŚWIETLICE SZKOLNE</t>
  </si>
  <si>
    <t xml:space="preserve">Dochody </t>
  </si>
  <si>
    <t>Konieczna dotacja                            (6-8,9)</t>
  </si>
  <si>
    <t xml:space="preserve">żywienie  </t>
  </si>
  <si>
    <t>inne własne</t>
  </si>
  <si>
    <t>PG - 1</t>
  </si>
  <si>
    <t>PG - 3</t>
  </si>
  <si>
    <t>ZSSpec.</t>
  </si>
  <si>
    <t>ROZDZIAŁ   85406 - PORADNIA PSYCHOLOGICZNO-PEDAGOGICZNA</t>
  </si>
  <si>
    <t xml:space="preserve">Konieczna dotacja </t>
  </si>
  <si>
    <t>Braki -</t>
  </si>
  <si>
    <t>PPP</t>
  </si>
  <si>
    <t>ROZDZIAŁ   85410 - INTERNATY I BURSY SZKOLNE</t>
  </si>
  <si>
    <t>Dochody</t>
  </si>
  <si>
    <t>Konieczna dotacja                 6-(8,9,10,)</t>
  </si>
  <si>
    <t>Razem dotacja</t>
  </si>
  <si>
    <t xml:space="preserve">Koszt  na            1 ucznia    z dotacji      </t>
  </si>
  <si>
    <t xml:space="preserve">żywienie </t>
  </si>
  <si>
    <t>własne/opłata stała + odsetki/</t>
  </si>
  <si>
    <t>przychody z majątku</t>
  </si>
  <si>
    <t>Dotacja finansowana subwencją</t>
  </si>
  <si>
    <t>Bursa Nr 1</t>
  </si>
  <si>
    <t>Bursa Nr 2</t>
  </si>
  <si>
    <t>Bursa Nr 3</t>
  </si>
  <si>
    <t>Bursy Niepubl.</t>
  </si>
  <si>
    <t>ROZDZIAŁ   85446 -  Doskonalenie i dokształcanie zawodowe nauczycieli</t>
  </si>
  <si>
    <t>ROZDZIAŁ   85495  - Pozostała działalność /F Ś S emerytów i rencistów  n-li/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</si>
</sst>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#,##0.000"/>
  </numFmts>
  <fonts count="1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6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166" fontId="0" fillId="0" borderId="8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3" fontId="9" fillId="0" borderId="8" xfId="0" applyNumberFormat="1" applyFont="1" applyBorder="1" applyAlignment="1">
      <alignment/>
    </xf>
    <xf numFmtId="3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166" fontId="9" fillId="0" borderId="8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8" xfId="0" applyNumberForma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3" fontId="11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4" xfId="0" applyNumberFormat="1" applyBorder="1" applyAlignment="1">
      <alignment/>
    </xf>
    <xf numFmtId="3" fontId="9" fillId="0" borderId="5" xfId="0" applyNumberFormat="1" applyFont="1" applyBorder="1" applyAlignment="1">
      <alignment/>
    </xf>
    <xf numFmtId="0" fontId="12" fillId="0" borderId="5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right" wrapText="1"/>
    </xf>
    <xf numFmtId="4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9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7" fillId="0" borderId="8" xfId="0" applyFont="1" applyBorder="1" applyAlignment="1">
      <alignment wrapText="1"/>
    </xf>
    <xf numFmtId="3" fontId="10" fillId="0" borderId="8" xfId="0" applyNumberFormat="1" applyFont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9" fillId="0" borderId="8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53"/>
  <sheetViews>
    <sheetView tabSelected="1" view="pageBreakPreview" zoomScale="60" zoomScaleNormal="50" workbookViewId="0" topLeftCell="A19">
      <selection activeCell="B7" sqref="B7"/>
    </sheetView>
  </sheetViews>
  <sheetFormatPr defaultColWidth="9.00390625" defaultRowHeight="12.75"/>
  <cols>
    <col min="1" max="1" width="11.875" style="0" customWidth="1"/>
    <col min="2" max="2" width="10.125" style="0" customWidth="1"/>
    <col min="3" max="3" width="12.625" style="0" customWidth="1"/>
    <col min="4" max="4" width="11.00390625" style="0" customWidth="1"/>
    <col min="5" max="5" width="12.875" style="0" customWidth="1"/>
    <col min="6" max="6" width="11.00390625" style="0" customWidth="1"/>
    <col min="7" max="7" width="11.25390625" style="0" customWidth="1"/>
    <col min="8" max="8" width="9.625" style="0" customWidth="1"/>
    <col min="9" max="9" width="11.125" style="0" customWidth="1"/>
    <col min="10" max="10" width="12.25390625" style="0" customWidth="1"/>
    <col min="11" max="11" width="11.25390625" style="0" customWidth="1"/>
    <col min="12" max="12" width="12.25390625" style="0" customWidth="1"/>
    <col min="13" max="13" width="10.875" style="0" customWidth="1"/>
    <col min="14" max="14" width="11.125" style="0" customWidth="1"/>
    <col min="15" max="15" width="12.00390625" style="0" customWidth="1"/>
    <col min="16" max="16" width="11.625" style="0" customWidth="1"/>
    <col min="17" max="17" width="14.375" style="0" hidden="1" customWidth="1"/>
    <col min="18" max="18" width="13.125" style="0" hidden="1" customWidth="1"/>
  </cols>
  <sheetData>
    <row r="2" spans="1:15" ht="14.25">
      <c r="A2" s="1"/>
      <c r="L2" s="2"/>
      <c r="M2" s="2"/>
      <c r="N2" s="2"/>
      <c r="O2" s="2"/>
    </row>
    <row r="3" spans="12:15" ht="14.25">
      <c r="L3" s="2"/>
      <c r="M3" s="2"/>
      <c r="N3" s="2"/>
      <c r="O3" s="2"/>
    </row>
    <row r="4" spans="12:15" ht="14.25">
      <c r="L4" s="2"/>
      <c r="M4" s="2"/>
      <c r="N4" s="2"/>
      <c r="O4" s="2"/>
    </row>
    <row r="5" spans="12:15" ht="14.25">
      <c r="L5" s="2"/>
      <c r="M5" s="2"/>
      <c r="N5" s="2"/>
      <c r="O5" s="2"/>
    </row>
    <row r="6" spans="12:14" ht="14.25">
      <c r="L6" s="2"/>
      <c r="M6" s="2"/>
      <c r="N6" s="2" t="s">
        <v>0</v>
      </c>
    </row>
    <row r="7" spans="12:14" ht="14.25">
      <c r="L7" s="2"/>
      <c r="M7" s="2"/>
      <c r="N7" t="s">
        <v>1</v>
      </c>
    </row>
    <row r="8" spans="12:14" ht="14.25">
      <c r="L8" s="2"/>
      <c r="M8" s="2"/>
      <c r="N8" t="s">
        <v>2</v>
      </c>
    </row>
    <row r="9" spans="12:14" ht="14.25">
      <c r="L9" s="2"/>
      <c r="M9" s="2"/>
      <c r="N9" t="s">
        <v>3</v>
      </c>
    </row>
    <row r="10" spans="1:16" ht="18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>
      <c r="A11" s="4" t="s">
        <v>5</v>
      </c>
      <c r="B11" s="4"/>
      <c r="C11" s="4"/>
      <c r="D11" s="4"/>
      <c r="J11" s="5"/>
      <c r="P11" s="6"/>
    </row>
    <row r="12" spans="1:18" ht="16.5" customHeight="1">
      <c r="A12" s="7" t="s">
        <v>6</v>
      </c>
      <c r="B12" s="8" t="s">
        <v>7</v>
      </c>
      <c r="C12" s="9" t="s">
        <v>8</v>
      </c>
      <c r="D12" s="10"/>
      <c r="E12" s="8" t="s">
        <v>9</v>
      </c>
      <c r="F12" s="8" t="s">
        <v>10</v>
      </c>
      <c r="G12" s="11" t="s">
        <v>11</v>
      </c>
      <c r="H12" s="12"/>
      <c r="I12" s="13"/>
      <c r="J12" s="8" t="s">
        <v>12</v>
      </c>
      <c r="K12" s="11" t="s">
        <v>13</v>
      </c>
      <c r="L12" s="12"/>
      <c r="M12" s="13"/>
      <c r="N12" s="8" t="s">
        <v>14</v>
      </c>
      <c r="O12" s="8" t="s">
        <v>15</v>
      </c>
      <c r="P12" s="14" t="s">
        <v>16</v>
      </c>
      <c r="Q12" s="15"/>
      <c r="R12" s="15"/>
    </row>
    <row r="13" spans="1:18" ht="49.5" customHeight="1">
      <c r="A13" s="16"/>
      <c r="B13" s="17"/>
      <c r="C13" s="18" t="s">
        <v>17</v>
      </c>
      <c r="D13" s="18" t="s">
        <v>18</v>
      </c>
      <c r="E13" s="17"/>
      <c r="F13" s="17"/>
      <c r="G13" s="19" t="s">
        <v>19</v>
      </c>
      <c r="H13" s="19" t="s">
        <v>20</v>
      </c>
      <c r="I13" s="19" t="s">
        <v>21</v>
      </c>
      <c r="J13" s="17"/>
      <c r="K13" s="20" t="s">
        <v>22</v>
      </c>
      <c r="L13" s="21" t="s">
        <v>23</v>
      </c>
      <c r="M13" s="19" t="s">
        <v>24</v>
      </c>
      <c r="N13" s="17"/>
      <c r="O13" s="17"/>
      <c r="P13" s="22" t="s">
        <v>25</v>
      </c>
      <c r="Q13" s="15" t="s">
        <v>26</v>
      </c>
      <c r="R13" s="15"/>
    </row>
    <row r="14" spans="1:16" s="28" customFormat="1" ht="11.25">
      <c r="A14" s="23">
        <v>1</v>
      </c>
      <c r="B14" s="23">
        <v>2</v>
      </c>
      <c r="C14" s="24">
        <v>3</v>
      </c>
      <c r="D14" s="24">
        <v>4</v>
      </c>
      <c r="E14" s="25">
        <v>5</v>
      </c>
      <c r="F14" s="23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6">
        <v>13</v>
      </c>
      <c r="N14" s="23">
        <v>14</v>
      </c>
      <c r="O14" s="27">
        <v>15</v>
      </c>
      <c r="P14" s="26">
        <v>16</v>
      </c>
    </row>
    <row r="15" spans="1:18" ht="27.75" customHeight="1">
      <c r="A15" s="29" t="s">
        <v>27</v>
      </c>
      <c r="B15" s="30">
        <v>486</v>
      </c>
      <c r="C15" s="31">
        <v>1520492</v>
      </c>
      <c r="D15" s="31">
        <v>127180</v>
      </c>
      <c r="E15" s="31">
        <f aca="true" t="shared" si="0" ref="E15:E20">SUM(C15:D15)</f>
        <v>1647672</v>
      </c>
      <c r="F15" s="32">
        <f aca="true" t="shared" si="1" ref="F15:F20">SUM(G15:I15)</f>
        <v>3490</v>
      </c>
      <c r="G15" s="32">
        <v>0</v>
      </c>
      <c r="H15" s="32">
        <v>2000</v>
      </c>
      <c r="I15" s="32">
        <v>1490</v>
      </c>
      <c r="J15" s="31">
        <f aca="true" t="shared" si="2" ref="J15:J20">E15-G15</f>
        <v>1647672</v>
      </c>
      <c r="K15" s="32">
        <v>1579716</v>
      </c>
      <c r="L15" s="32"/>
      <c r="M15" s="33"/>
      <c r="N15" s="31">
        <f aca="true" t="shared" si="3" ref="N15:N20">K15+M15</f>
        <v>1579716</v>
      </c>
      <c r="O15" s="34">
        <f>N15/B15</f>
        <v>3250</v>
      </c>
      <c r="P15" s="35"/>
      <c r="Q15" s="36"/>
      <c r="R15" s="37"/>
    </row>
    <row r="16" spans="1:18" ht="27.75" customHeight="1">
      <c r="A16" s="29" t="s">
        <v>28</v>
      </c>
      <c r="B16" s="30">
        <v>506</v>
      </c>
      <c r="C16" s="31">
        <v>1537158</v>
      </c>
      <c r="D16" s="31">
        <v>194281</v>
      </c>
      <c r="E16" s="31">
        <f t="shared" si="0"/>
        <v>1731439</v>
      </c>
      <c r="F16" s="32">
        <f t="shared" si="1"/>
        <v>9435</v>
      </c>
      <c r="G16" s="32"/>
      <c r="H16" s="32">
        <v>3500</v>
      </c>
      <c r="I16" s="32">
        <v>5935</v>
      </c>
      <c r="J16" s="31">
        <f t="shared" si="2"/>
        <v>1731439</v>
      </c>
      <c r="K16" s="32">
        <v>1660687</v>
      </c>
      <c r="L16" s="32"/>
      <c r="M16" s="33"/>
      <c r="N16" s="31">
        <f t="shared" si="3"/>
        <v>1660687</v>
      </c>
      <c r="O16" s="34">
        <f>N16/B16</f>
        <v>3282</v>
      </c>
      <c r="P16" s="35"/>
      <c r="Q16" s="36"/>
      <c r="R16" s="37"/>
    </row>
    <row r="17" spans="1:18" ht="27.75" customHeight="1">
      <c r="A17" s="29" t="s">
        <v>29</v>
      </c>
      <c r="B17" s="30">
        <v>647</v>
      </c>
      <c r="C17" s="31">
        <v>2304561</v>
      </c>
      <c r="D17" s="31">
        <v>251427</v>
      </c>
      <c r="E17" s="31">
        <f t="shared" si="0"/>
        <v>2555988</v>
      </c>
      <c r="F17" s="32">
        <f t="shared" si="1"/>
        <v>17248</v>
      </c>
      <c r="G17" s="32"/>
      <c r="H17" s="32">
        <v>3000</v>
      </c>
      <c r="I17" s="32">
        <v>14248</v>
      </c>
      <c r="J17" s="31">
        <f t="shared" si="2"/>
        <v>2555988</v>
      </c>
      <c r="K17" s="32">
        <v>2141824</v>
      </c>
      <c r="L17" s="32"/>
      <c r="M17" s="33">
        <v>323696</v>
      </c>
      <c r="N17" s="31">
        <f t="shared" si="3"/>
        <v>2465520</v>
      </c>
      <c r="O17" s="34">
        <f>N17/B17</f>
        <v>3811</v>
      </c>
      <c r="P17" s="35"/>
      <c r="Q17" s="37"/>
      <c r="R17" s="37"/>
    </row>
    <row r="18" spans="1:18" ht="27.75" customHeight="1">
      <c r="A18" s="29" t="s">
        <v>30</v>
      </c>
      <c r="B18" s="30">
        <v>852</v>
      </c>
      <c r="C18" s="31">
        <v>2574525</v>
      </c>
      <c r="D18" s="31">
        <v>200848</v>
      </c>
      <c r="E18" s="31">
        <f t="shared" si="0"/>
        <v>2775373</v>
      </c>
      <c r="F18" s="32">
        <f t="shared" si="1"/>
        <v>8300</v>
      </c>
      <c r="G18" s="32"/>
      <c r="H18" s="32">
        <v>3500</v>
      </c>
      <c r="I18" s="32">
        <v>4800</v>
      </c>
      <c r="J18" s="31">
        <f t="shared" si="2"/>
        <v>2775373</v>
      </c>
      <c r="K18" s="32">
        <v>2656240</v>
      </c>
      <c r="L18" s="32"/>
      <c r="M18" s="33"/>
      <c r="N18" s="31">
        <f t="shared" si="3"/>
        <v>2656240</v>
      </c>
      <c r="O18" s="34">
        <f>N18/B18</f>
        <v>3118</v>
      </c>
      <c r="P18" s="35"/>
      <c r="Q18" s="36"/>
      <c r="R18" s="37"/>
    </row>
    <row r="19" spans="1:18" ht="27.75" customHeight="1">
      <c r="A19" s="29" t="s">
        <v>31</v>
      </c>
      <c r="B19" s="30">
        <v>953</v>
      </c>
      <c r="C19" s="31">
        <v>3006176</v>
      </c>
      <c r="D19" s="31">
        <v>334051</v>
      </c>
      <c r="E19" s="31">
        <f t="shared" si="0"/>
        <v>3340227</v>
      </c>
      <c r="F19" s="32">
        <f t="shared" si="1"/>
        <v>9308</v>
      </c>
      <c r="G19" s="32">
        <v>300</v>
      </c>
      <c r="H19" s="32">
        <v>3500</v>
      </c>
      <c r="I19" s="32">
        <v>5508</v>
      </c>
      <c r="J19" s="31">
        <f t="shared" si="2"/>
        <v>3339927</v>
      </c>
      <c r="K19" s="32">
        <v>3206672</v>
      </c>
      <c r="L19" s="32"/>
      <c r="M19" s="33"/>
      <c r="N19" s="31">
        <f t="shared" si="3"/>
        <v>3206672</v>
      </c>
      <c r="O19" s="34">
        <f>N19/B19</f>
        <v>3365</v>
      </c>
      <c r="P19" s="35"/>
      <c r="Q19" s="36"/>
      <c r="R19" s="37"/>
    </row>
    <row r="20" spans="1:18" s="1" customFormat="1" ht="27.75" customHeight="1">
      <c r="A20" s="38" t="s">
        <v>32</v>
      </c>
      <c r="B20" s="39"/>
      <c r="C20" s="40">
        <v>151926</v>
      </c>
      <c r="D20" s="41">
        <v>112838</v>
      </c>
      <c r="E20" s="31">
        <f t="shared" si="0"/>
        <v>264764</v>
      </c>
      <c r="F20" s="32">
        <f t="shared" si="1"/>
        <v>5156</v>
      </c>
      <c r="G20" s="42">
        <v>5156</v>
      </c>
      <c r="H20" s="42"/>
      <c r="I20" s="42"/>
      <c r="J20" s="31">
        <f t="shared" si="2"/>
        <v>259608</v>
      </c>
      <c r="L20" s="32"/>
      <c r="M20" s="43">
        <v>259608</v>
      </c>
      <c r="N20" s="31">
        <f t="shared" si="3"/>
        <v>259608</v>
      </c>
      <c r="O20" s="34"/>
      <c r="P20" s="35"/>
      <c r="Q20" s="44"/>
      <c r="R20" s="37"/>
    </row>
    <row r="21" spans="1:18" s="50" customFormat="1" ht="27.75" customHeight="1">
      <c r="A21" s="45" t="s">
        <v>33</v>
      </c>
      <c r="B21" s="46">
        <f aca="true" t="shared" si="4" ref="B21:I21">SUM(B19:B20)</f>
        <v>953</v>
      </c>
      <c r="C21" s="46">
        <f t="shared" si="4"/>
        <v>3158102</v>
      </c>
      <c r="D21" s="46">
        <f t="shared" si="4"/>
        <v>446889</v>
      </c>
      <c r="E21" s="46">
        <f t="shared" si="4"/>
        <v>3604991</v>
      </c>
      <c r="F21" s="46">
        <f t="shared" si="4"/>
        <v>14464</v>
      </c>
      <c r="G21" s="46">
        <f t="shared" si="4"/>
        <v>5456</v>
      </c>
      <c r="H21" s="46">
        <f t="shared" si="4"/>
        <v>3500</v>
      </c>
      <c r="I21" s="46">
        <f t="shared" si="4"/>
        <v>5508</v>
      </c>
      <c r="J21" s="46">
        <f>SUM(J19:J20)</f>
        <v>3599535</v>
      </c>
      <c r="K21" s="46">
        <f>SUM(K19:K20)</f>
        <v>3206672</v>
      </c>
      <c r="L21" s="46">
        <f>SUM(L19:L20)</f>
        <v>0</v>
      </c>
      <c r="M21" s="46">
        <f>SUM(M19:M20)</f>
        <v>259608</v>
      </c>
      <c r="N21" s="46">
        <f>SUM(N19:N20)</f>
        <v>3466280</v>
      </c>
      <c r="O21" s="47">
        <f>N21/B21</f>
        <v>3637</v>
      </c>
      <c r="P21" s="48"/>
      <c r="Q21" s="49"/>
      <c r="R21" s="37"/>
    </row>
    <row r="22" spans="1:18" ht="27.75" customHeight="1">
      <c r="A22" s="29" t="s">
        <v>34</v>
      </c>
      <c r="B22" s="30">
        <v>1072</v>
      </c>
      <c r="C22" s="41">
        <v>4060448</v>
      </c>
      <c r="D22" s="31">
        <v>443280</v>
      </c>
      <c r="E22" s="31">
        <f>SUM(C22:D22)</f>
        <v>4503728</v>
      </c>
      <c r="F22" s="32">
        <f>SUM(G22:I22)</f>
        <v>13070</v>
      </c>
      <c r="G22" s="32">
        <v>200</v>
      </c>
      <c r="H22" s="32">
        <v>4500</v>
      </c>
      <c r="I22" s="32">
        <v>8370</v>
      </c>
      <c r="J22" s="31">
        <f>E22-G22</f>
        <v>4503528</v>
      </c>
      <c r="K22" s="42">
        <v>3704597</v>
      </c>
      <c r="L22" s="32"/>
      <c r="M22" s="33">
        <v>649036</v>
      </c>
      <c r="N22" s="31">
        <f>K22+M22</f>
        <v>4353633</v>
      </c>
      <c r="O22" s="34">
        <f>N22/B22</f>
        <v>4061</v>
      </c>
      <c r="P22" s="35"/>
      <c r="Q22" s="36"/>
      <c r="R22" s="37"/>
    </row>
    <row r="23" spans="1:18" s="1" customFormat="1" ht="27.75" customHeight="1">
      <c r="A23" s="51" t="s">
        <v>35</v>
      </c>
      <c r="B23" s="52"/>
      <c r="C23" s="41">
        <v>362634</v>
      </c>
      <c r="D23" s="41">
        <v>228670</v>
      </c>
      <c r="E23" s="31">
        <f>SUM(C23:D23)</f>
        <v>591304</v>
      </c>
      <c r="F23" s="32">
        <f>SUM(G23:I23)</f>
        <v>188000</v>
      </c>
      <c r="G23" s="42">
        <v>188000</v>
      </c>
      <c r="H23" s="42"/>
      <c r="I23" s="42"/>
      <c r="J23" s="31">
        <f>E23-G23</f>
        <v>403304</v>
      </c>
      <c r="K23" s="42"/>
      <c r="L23" s="42"/>
      <c r="M23" s="39">
        <v>403304</v>
      </c>
      <c r="N23" s="31">
        <f>K23+M23</f>
        <v>403304</v>
      </c>
      <c r="O23" s="34"/>
      <c r="P23" s="35"/>
      <c r="Q23" s="44"/>
      <c r="R23" s="37"/>
    </row>
    <row r="24" spans="1:18" s="50" customFormat="1" ht="27.75" customHeight="1">
      <c r="A24" s="53" t="s">
        <v>36</v>
      </c>
      <c r="B24" s="54">
        <f aca="true" t="shared" si="5" ref="B24:I24">SUM(B22:B23)</f>
        <v>1072</v>
      </c>
      <c r="C24" s="54">
        <f t="shared" si="5"/>
        <v>4423082</v>
      </c>
      <c r="D24" s="54">
        <f t="shared" si="5"/>
        <v>671950</v>
      </c>
      <c r="E24" s="54">
        <f t="shared" si="5"/>
        <v>5095032</v>
      </c>
      <c r="F24" s="54">
        <f t="shared" si="5"/>
        <v>201070</v>
      </c>
      <c r="G24" s="54">
        <f t="shared" si="5"/>
        <v>188200</v>
      </c>
      <c r="H24" s="54">
        <f t="shared" si="5"/>
        <v>4500</v>
      </c>
      <c r="I24" s="54">
        <f t="shared" si="5"/>
        <v>8370</v>
      </c>
      <c r="J24" s="54">
        <f>SUM(J22:J23)</f>
        <v>4906832</v>
      </c>
      <c r="K24" s="54">
        <f>SUM(K22:K23)</f>
        <v>3704597</v>
      </c>
      <c r="L24" s="54">
        <f>SUM(L22:L23)</f>
        <v>0</v>
      </c>
      <c r="M24" s="54">
        <f>SUM(M22:M23)</f>
        <v>1052340</v>
      </c>
      <c r="N24" s="54">
        <f>SUM(N22:N23)</f>
        <v>4756937</v>
      </c>
      <c r="O24" s="47">
        <f>N24/B24</f>
        <v>4437</v>
      </c>
      <c r="P24" s="48"/>
      <c r="Q24" s="49"/>
      <c r="R24" s="37"/>
    </row>
    <row r="25" spans="1:18" s="2" customFormat="1" ht="27.75" customHeight="1">
      <c r="A25" s="54" t="s">
        <v>37</v>
      </c>
      <c r="B25" s="54">
        <f aca="true" t="shared" si="6" ref="B25:N25">B15+B16+B17+B18+B21+B24</f>
        <v>4516</v>
      </c>
      <c r="C25" s="54">
        <f t="shared" si="6"/>
        <v>15517920</v>
      </c>
      <c r="D25" s="54">
        <f t="shared" si="6"/>
        <v>1892575</v>
      </c>
      <c r="E25" s="54">
        <f t="shared" si="6"/>
        <v>17410495</v>
      </c>
      <c r="F25" s="54">
        <f t="shared" si="6"/>
        <v>254007</v>
      </c>
      <c r="G25" s="54">
        <f t="shared" si="6"/>
        <v>193656</v>
      </c>
      <c r="H25" s="54">
        <f t="shared" si="6"/>
        <v>20000</v>
      </c>
      <c r="I25" s="54">
        <f t="shared" si="6"/>
        <v>40351</v>
      </c>
      <c r="J25" s="54">
        <f t="shared" si="6"/>
        <v>17216839</v>
      </c>
      <c r="K25" s="55">
        <f t="shared" si="6"/>
        <v>14949736</v>
      </c>
      <c r="L25" s="54">
        <f t="shared" si="6"/>
        <v>0</v>
      </c>
      <c r="M25" s="54">
        <f t="shared" si="6"/>
        <v>1635644</v>
      </c>
      <c r="N25" s="54">
        <f t="shared" si="6"/>
        <v>16585380</v>
      </c>
      <c r="O25" s="47">
        <f>N25/B25</f>
        <v>3673</v>
      </c>
      <c r="P25" s="56"/>
      <c r="Q25" s="54"/>
      <c r="R25" s="37"/>
    </row>
    <row r="26" spans="1:18" s="2" customFormat="1" ht="15" customHeight="1">
      <c r="A26" s="57"/>
      <c r="B26" s="57"/>
      <c r="C26" s="57"/>
      <c r="D26" s="57"/>
      <c r="E26" s="57"/>
      <c r="F26" s="58"/>
      <c r="G26" s="58"/>
      <c r="H26" s="59"/>
      <c r="I26" s="59"/>
      <c r="J26" s="59"/>
      <c r="K26" s="59"/>
      <c r="L26" s="59"/>
      <c r="M26" s="60"/>
      <c r="N26" s="60"/>
      <c r="O26" s="61"/>
      <c r="P26" s="62"/>
      <c r="Q26" s="63"/>
      <c r="R26" s="64"/>
    </row>
    <row r="27" spans="1:16" ht="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O27" s="37"/>
      <c r="P27" s="37"/>
    </row>
    <row r="28" spans="1:16" ht="18" customHeight="1">
      <c r="A28" s="66" t="s">
        <v>38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7"/>
      <c r="N28" s="68"/>
      <c r="O28" s="37"/>
      <c r="P28" s="37"/>
    </row>
    <row r="29" spans="1:16" ht="15.75">
      <c r="A29" s="69" t="s">
        <v>39</v>
      </c>
      <c r="B29" s="69"/>
      <c r="C29" s="69"/>
      <c r="D29" s="69"/>
      <c r="E29" s="37"/>
      <c r="F29" s="37"/>
      <c r="G29" s="37"/>
      <c r="H29" s="37"/>
      <c r="I29" s="37"/>
      <c r="J29" s="37"/>
      <c r="K29" s="37"/>
      <c r="L29" s="37"/>
      <c r="M29" s="37"/>
      <c r="N29" s="62"/>
      <c r="O29" s="37"/>
      <c r="P29" s="37"/>
    </row>
    <row r="30" spans="1:16" ht="15.75">
      <c r="A30" s="69" t="s">
        <v>40</v>
      </c>
      <c r="B30" s="69"/>
      <c r="C30" s="69"/>
      <c r="D30" s="69"/>
      <c r="E30" s="37"/>
      <c r="F30" s="37"/>
      <c r="K30" s="5"/>
      <c r="M30" s="37"/>
      <c r="N30" s="62"/>
      <c r="O30" s="37"/>
      <c r="P30" s="37"/>
    </row>
    <row r="31" spans="1:16" ht="12.75" customHeight="1">
      <c r="A31" s="70" t="s">
        <v>6</v>
      </c>
      <c r="B31" s="71" t="s">
        <v>7</v>
      </c>
      <c r="C31" s="72" t="s">
        <v>8</v>
      </c>
      <c r="D31" s="73"/>
      <c r="E31" s="74" t="s">
        <v>9</v>
      </c>
      <c r="F31" s="74" t="s">
        <v>10</v>
      </c>
      <c r="G31" s="75" t="s">
        <v>11</v>
      </c>
      <c r="H31" s="76"/>
      <c r="I31" s="77"/>
      <c r="J31" s="74" t="s">
        <v>12</v>
      </c>
      <c r="K31" s="75" t="s">
        <v>13</v>
      </c>
      <c r="L31" s="76"/>
      <c r="M31" s="77"/>
      <c r="N31" s="8" t="s">
        <v>14</v>
      </c>
      <c r="O31" s="71" t="s">
        <v>15</v>
      </c>
      <c r="P31" s="78" t="s">
        <v>16</v>
      </c>
    </row>
    <row r="32" spans="1:16" ht="51">
      <c r="A32" s="79"/>
      <c r="B32" s="80"/>
      <c r="C32" s="81" t="s">
        <v>17</v>
      </c>
      <c r="D32" s="81" t="s">
        <v>18</v>
      </c>
      <c r="E32" s="82"/>
      <c r="F32" s="82"/>
      <c r="G32" s="83" t="s">
        <v>19</v>
      </c>
      <c r="H32" s="83" t="s">
        <v>20</v>
      </c>
      <c r="I32" s="83" t="s">
        <v>21</v>
      </c>
      <c r="J32" s="82"/>
      <c r="K32" s="84" t="s">
        <v>22</v>
      </c>
      <c r="L32" s="21" t="s">
        <v>23</v>
      </c>
      <c r="M32" s="85" t="s">
        <v>24</v>
      </c>
      <c r="N32" s="17"/>
      <c r="O32" s="80"/>
      <c r="P32" s="86" t="s">
        <v>25</v>
      </c>
    </row>
    <row r="33" spans="1:16" ht="15.75" customHeight="1">
      <c r="A33" s="87">
        <v>1</v>
      </c>
      <c r="B33" s="87">
        <v>2</v>
      </c>
      <c r="C33" s="88">
        <v>3</v>
      </c>
      <c r="D33" s="88">
        <v>4</v>
      </c>
      <c r="E33" s="89">
        <v>5</v>
      </c>
      <c r="F33" s="87">
        <v>6</v>
      </c>
      <c r="G33" s="89">
        <v>7</v>
      </c>
      <c r="H33" s="89">
        <v>8</v>
      </c>
      <c r="I33" s="89">
        <v>9</v>
      </c>
      <c r="J33" s="89">
        <v>10</v>
      </c>
      <c r="K33" s="89">
        <v>11</v>
      </c>
      <c r="L33" s="89">
        <v>12</v>
      </c>
      <c r="M33" s="90">
        <v>13</v>
      </c>
      <c r="N33" s="91">
        <v>14</v>
      </c>
      <c r="O33" s="92">
        <v>15</v>
      </c>
      <c r="P33" s="90">
        <v>16</v>
      </c>
    </row>
    <row r="34" spans="1:18" ht="32.25" customHeight="1">
      <c r="A34" s="93" t="s">
        <v>41</v>
      </c>
      <c r="B34" s="94">
        <v>61</v>
      </c>
      <c r="C34" s="95">
        <v>642740</v>
      </c>
      <c r="D34" s="95">
        <v>38387</v>
      </c>
      <c r="E34" s="95">
        <f>SUM(C34:D34)</f>
        <v>681127</v>
      </c>
      <c r="F34" s="96">
        <v>0</v>
      </c>
      <c r="G34" s="96">
        <v>0</v>
      </c>
      <c r="H34" s="96">
        <v>0</v>
      </c>
      <c r="I34" s="96">
        <v>0</v>
      </c>
      <c r="J34" s="45">
        <f>E34-G34</f>
        <v>681127</v>
      </c>
      <c r="K34" s="97">
        <v>671127</v>
      </c>
      <c r="L34" s="97"/>
      <c r="M34" s="54"/>
      <c r="N34" s="97">
        <v>671127</v>
      </c>
      <c r="O34" s="97">
        <f>N34/B34</f>
        <v>11002</v>
      </c>
      <c r="P34" s="45"/>
      <c r="R34" s="36"/>
    </row>
    <row r="35" spans="1:18" ht="13.5" customHeight="1">
      <c r="A35" s="60"/>
      <c r="B35" s="60"/>
      <c r="C35" s="59"/>
      <c r="D35" s="59"/>
      <c r="E35" s="59"/>
      <c r="F35" s="59"/>
      <c r="G35" s="59"/>
      <c r="H35" s="59"/>
      <c r="I35" s="59"/>
      <c r="J35" s="61"/>
      <c r="K35" s="61"/>
      <c r="L35" s="61"/>
      <c r="M35" s="60"/>
      <c r="N35" s="61"/>
      <c r="O35" s="61"/>
      <c r="P35" s="61"/>
      <c r="R35" s="36"/>
    </row>
    <row r="36" spans="1:18" ht="13.5" customHeight="1">
      <c r="A36" s="60"/>
      <c r="B36" s="60"/>
      <c r="C36" s="59"/>
      <c r="D36" s="59"/>
      <c r="E36" s="59"/>
      <c r="F36" s="59"/>
      <c r="G36" s="59"/>
      <c r="H36" s="59"/>
      <c r="I36" s="59"/>
      <c r="J36" s="61"/>
      <c r="K36" s="61"/>
      <c r="L36" s="61"/>
      <c r="M36" s="60"/>
      <c r="N36" s="61"/>
      <c r="O36" s="61"/>
      <c r="P36" s="61"/>
      <c r="R36" s="36"/>
    </row>
    <row r="37" spans="14:18" ht="13.5" customHeight="1">
      <c r="N37" s="2"/>
      <c r="O37" s="61"/>
      <c r="P37" s="61"/>
      <c r="R37" s="36"/>
    </row>
    <row r="38" spans="14:18" ht="13.5" customHeight="1">
      <c r="N38" s="2"/>
      <c r="O38" s="61"/>
      <c r="P38" s="61"/>
      <c r="R38" s="36"/>
    </row>
    <row r="39" spans="15:18" ht="13.5" customHeight="1">
      <c r="O39" s="61"/>
      <c r="P39" s="61"/>
      <c r="R39" s="36"/>
    </row>
    <row r="40" spans="15:18" ht="13.5" customHeight="1">
      <c r="O40" s="61"/>
      <c r="P40" s="61"/>
      <c r="R40" s="36"/>
    </row>
    <row r="41" spans="15:18" ht="13.5" customHeight="1">
      <c r="O41" s="61"/>
      <c r="P41" s="61"/>
      <c r="R41" s="36"/>
    </row>
    <row r="42" spans="1:18" ht="20.25" customHeight="1">
      <c r="A42" s="3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  <c r="P42" s="61"/>
      <c r="R42" s="36"/>
    </row>
    <row r="43" spans="1:18" ht="13.5" customHeight="1">
      <c r="A43" s="4" t="s">
        <v>39</v>
      </c>
      <c r="B43" s="4"/>
      <c r="C43" s="4"/>
      <c r="O43" s="61"/>
      <c r="P43" s="61"/>
      <c r="R43" s="36"/>
    </row>
    <row r="44" spans="1:18" ht="13.5" customHeight="1">
      <c r="A44" s="4" t="s">
        <v>42</v>
      </c>
      <c r="B44" s="4"/>
      <c r="C44" s="4"/>
      <c r="O44" s="61"/>
      <c r="P44" s="61"/>
      <c r="R44" s="36"/>
    </row>
    <row r="45" spans="1:18" ht="13.5" customHeight="1">
      <c r="A45" s="60"/>
      <c r="B45" s="60"/>
      <c r="C45" s="59"/>
      <c r="D45" s="59"/>
      <c r="E45" s="59"/>
      <c r="F45" s="59"/>
      <c r="G45" s="59"/>
      <c r="H45" s="59"/>
      <c r="I45" s="59"/>
      <c r="J45" s="61"/>
      <c r="K45" s="61"/>
      <c r="L45" s="61"/>
      <c r="M45" s="60"/>
      <c r="N45" s="61"/>
      <c r="O45" s="61"/>
      <c r="P45" s="61"/>
      <c r="R45" s="36"/>
    </row>
    <row r="46" spans="1:18" ht="19.5" customHeight="1">
      <c r="A46" s="98" t="s">
        <v>6</v>
      </c>
      <c r="B46" s="99" t="s">
        <v>43</v>
      </c>
      <c r="C46" s="100" t="s">
        <v>8</v>
      </c>
      <c r="D46" s="100"/>
      <c r="E46" s="100"/>
      <c r="F46" s="100" t="s">
        <v>9</v>
      </c>
      <c r="G46" s="100" t="s">
        <v>10</v>
      </c>
      <c r="H46" s="101" t="s">
        <v>44</v>
      </c>
      <c r="I46" s="101"/>
      <c r="J46" s="101"/>
      <c r="K46" s="74" t="s">
        <v>12</v>
      </c>
      <c r="L46" s="100" t="s">
        <v>13</v>
      </c>
      <c r="M46" s="100"/>
      <c r="N46" s="100"/>
      <c r="O46" s="102" t="s">
        <v>14</v>
      </c>
      <c r="P46" s="99" t="s">
        <v>15</v>
      </c>
      <c r="Q46" s="103" t="s">
        <v>16</v>
      </c>
      <c r="R46" s="36"/>
    </row>
    <row r="47" spans="1:18" ht="51.75" customHeight="1">
      <c r="A47" s="98"/>
      <c r="B47" s="99"/>
      <c r="C47" s="81" t="s">
        <v>17</v>
      </c>
      <c r="D47" s="81" t="s">
        <v>18</v>
      </c>
      <c r="E47" s="81" t="s">
        <v>45</v>
      </c>
      <c r="F47" s="100"/>
      <c r="G47" s="100"/>
      <c r="H47" s="81" t="s">
        <v>46</v>
      </c>
      <c r="I47" s="81" t="s">
        <v>47</v>
      </c>
      <c r="J47" s="81" t="s">
        <v>20</v>
      </c>
      <c r="K47" s="82"/>
      <c r="L47" s="84" t="s">
        <v>22</v>
      </c>
      <c r="M47" s="20" t="s">
        <v>23</v>
      </c>
      <c r="N47" s="104" t="s">
        <v>24</v>
      </c>
      <c r="O47" s="102"/>
      <c r="P47" s="99"/>
      <c r="Q47" s="105" t="s">
        <v>25</v>
      </c>
      <c r="R47" s="36"/>
    </row>
    <row r="48" spans="1:18" s="28" customFormat="1" ht="10.5" customHeight="1">
      <c r="A48" s="106">
        <v>1</v>
      </c>
      <c r="B48" s="106">
        <v>2</v>
      </c>
      <c r="C48" s="106">
        <v>3</v>
      </c>
      <c r="D48" s="106">
        <v>4</v>
      </c>
      <c r="E48" s="106">
        <v>5</v>
      </c>
      <c r="F48" s="106">
        <v>6</v>
      </c>
      <c r="G48" s="106">
        <v>7</v>
      </c>
      <c r="H48" s="106">
        <v>8</v>
      </c>
      <c r="I48" s="106">
        <v>9</v>
      </c>
      <c r="J48" s="107">
        <v>10</v>
      </c>
      <c r="K48" s="106">
        <v>11</v>
      </c>
      <c r="L48" s="23">
        <v>12</v>
      </c>
      <c r="M48" s="23">
        <v>13</v>
      </c>
      <c r="N48" s="23">
        <v>14</v>
      </c>
      <c r="O48" s="108">
        <v>15</v>
      </c>
      <c r="P48" s="108">
        <v>16</v>
      </c>
      <c r="R48" s="109"/>
    </row>
    <row r="49" spans="1:18" ht="19.5" customHeight="1">
      <c r="A49" s="110" t="s">
        <v>48</v>
      </c>
      <c r="B49" s="111">
        <v>73</v>
      </c>
      <c r="C49" s="31">
        <v>369943</v>
      </c>
      <c r="D49" s="31">
        <v>58058</v>
      </c>
      <c r="E49" s="31">
        <v>28800</v>
      </c>
      <c r="F49" s="31">
        <f>SUM(C49:E49)</f>
        <v>456801</v>
      </c>
      <c r="G49" s="31">
        <f>SUM(H49:J49)</f>
        <v>87300</v>
      </c>
      <c r="H49" s="31">
        <v>28800</v>
      </c>
      <c r="I49" s="112">
        <v>58500</v>
      </c>
      <c r="J49" s="90"/>
      <c r="K49" s="113">
        <f>F49-H49-I49</f>
        <v>369501</v>
      </c>
      <c r="L49" s="87"/>
      <c r="M49" s="29"/>
      <c r="N49" s="33">
        <v>361501</v>
      </c>
      <c r="O49" s="114">
        <f>L49+N49</f>
        <v>361501</v>
      </c>
      <c r="P49" s="115">
        <f aca="true" t="shared" si="7" ref="P49:P58">O49/B49</f>
        <v>4952</v>
      </c>
      <c r="R49" s="36"/>
    </row>
    <row r="50" spans="1:18" ht="19.5" customHeight="1">
      <c r="A50" s="110" t="s">
        <v>49</v>
      </c>
      <c r="B50" s="111">
        <v>132</v>
      </c>
      <c r="C50" s="31">
        <v>449152</v>
      </c>
      <c r="D50" s="31">
        <v>62697</v>
      </c>
      <c r="E50" s="31">
        <v>56320</v>
      </c>
      <c r="F50" s="31">
        <f aca="true" t="shared" si="8" ref="F50:F57">SUM(C50:E50)</f>
        <v>568169</v>
      </c>
      <c r="G50" s="31">
        <f aca="true" t="shared" si="9" ref="G50:G57">SUM(H50:J50)</f>
        <v>170720</v>
      </c>
      <c r="H50" s="31">
        <v>56320</v>
      </c>
      <c r="I50" s="112">
        <v>114400</v>
      </c>
      <c r="J50" s="90"/>
      <c r="K50" s="113">
        <f aca="true" t="shared" si="10" ref="K50:K57">F50-H50-I50</f>
        <v>397449</v>
      </c>
      <c r="L50" s="87"/>
      <c r="M50" s="29"/>
      <c r="N50" s="33">
        <v>397449</v>
      </c>
      <c r="O50" s="114">
        <f aca="true" t="shared" si="11" ref="O50:O58">L50+N50</f>
        <v>397449</v>
      </c>
      <c r="P50" s="115">
        <f t="shared" si="7"/>
        <v>3011</v>
      </c>
      <c r="R50" s="36"/>
    </row>
    <row r="51" spans="1:18" ht="19.5" customHeight="1">
      <c r="A51" s="110" t="s">
        <v>50</v>
      </c>
      <c r="B51" s="111">
        <v>125</v>
      </c>
      <c r="C51" s="31">
        <v>865410</v>
      </c>
      <c r="D51" s="31">
        <v>99282</v>
      </c>
      <c r="E51" s="31">
        <v>80640</v>
      </c>
      <c r="F51" s="31">
        <f t="shared" si="8"/>
        <v>1045332</v>
      </c>
      <c r="G51" s="31">
        <f t="shared" si="9"/>
        <v>244440</v>
      </c>
      <c r="H51" s="31">
        <v>80640</v>
      </c>
      <c r="I51" s="112">
        <v>163800</v>
      </c>
      <c r="J51" s="90"/>
      <c r="K51" s="113">
        <f t="shared" si="10"/>
        <v>800892</v>
      </c>
      <c r="L51" s="87"/>
      <c r="M51" s="29"/>
      <c r="N51" s="33">
        <v>775892</v>
      </c>
      <c r="O51" s="114">
        <f t="shared" si="11"/>
        <v>775892</v>
      </c>
      <c r="P51" s="115">
        <f t="shared" si="7"/>
        <v>6207</v>
      </c>
      <c r="R51" s="36"/>
    </row>
    <row r="52" spans="1:18" ht="19.5" customHeight="1">
      <c r="A52" s="110" t="s">
        <v>51</v>
      </c>
      <c r="B52" s="111">
        <v>82</v>
      </c>
      <c r="C52" s="31">
        <v>435772</v>
      </c>
      <c r="D52" s="31">
        <v>55318</v>
      </c>
      <c r="E52" s="31">
        <v>36480</v>
      </c>
      <c r="F52" s="31">
        <f t="shared" si="8"/>
        <v>527570</v>
      </c>
      <c r="G52" s="31">
        <f t="shared" si="9"/>
        <v>110580</v>
      </c>
      <c r="H52" s="31">
        <v>36480</v>
      </c>
      <c r="I52" s="112">
        <v>74100</v>
      </c>
      <c r="J52" s="90"/>
      <c r="K52" s="113">
        <f t="shared" si="10"/>
        <v>416990</v>
      </c>
      <c r="L52" s="87"/>
      <c r="M52" s="29"/>
      <c r="N52" s="33">
        <v>411990</v>
      </c>
      <c r="O52" s="114">
        <f t="shared" si="11"/>
        <v>411990</v>
      </c>
      <c r="P52" s="115">
        <f t="shared" si="7"/>
        <v>5024</v>
      </c>
      <c r="R52" s="36"/>
    </row>
    <row r="53" spans="1:18" ht="19.5" customHeight="1">
      <c r="A53" s="110" t="s">
        <v>52</v>
      </c>
      <c r="B53" s="111">
        <v>88</v>
      </c>
      <c r="C53" s="31">
        <v>478745</v>
      </c>
      <c r="D53" s="31">
        <v>74247</v>
      </c>
      <c r="E53" s="31">
        <v>29440</v>
      </c>
      <c r="F53" s="31">
        <f t="shared" si="8"/>
        <v>582432</v>
      </c>
      <c r="G53" s="31">
        <f t="shared" si="9"/>
        <v>89240</v>
      </c>
      <c r="H53" s="31">
        <v>29440</v>
      </c>
      <c r="I53" s="112">
        <v>59800</v>
      </c>
      <c r="J53" s="90"/>
      <c r="K53" s="113">
        <f t="shared" si="10"/>
        <v>493192</v>
      </c>
      <c r="L53" s="87"/>
      <c r="M53" s="29"/>
      <c r="N53" s="33">
        <v>481192</v>
      </c>
      <c r="O53" s="114">
        <f t="shared" si="11"/>
        <v>481192</v>
      </c>
      <c r="P53" s="115">
        <f t="shared" si="7"/>
        <v>5468</v>
      </c>
      <c r="R53" s="36"/>
    </row>
    <row r="54" spans="1:18" ht="19.5" customHeight="1">
      <c r="A54" s="110" t="s">
        <v>53</v>
      </c>
      <c r="B54" s="111">
        <v>176</v>
      </c>
      <c r="C54" s="31">
        <v>814000</v>
      </c>
      <c r="D54" s="31">
        <v>147378</v>
      </c>
      <c r="E54" s="31">
        <v>85760</v>
      </c>
      <c r="F54" s="31">
        <f t="shared" si="8"/>
        <v>1047138</v>
      </c>
      <c r="G54" s="31">
        <f t="shared" si="9"/>
        <v>259960</v>
      </c>
      <c r="H54" s="31">
        <v>85760</v>
      </c>
      <c r="I54" s="112">
        <v>174200</v>
      </c>
      <c r="J54" s="90"/>
      <c r="K54" s="113">
        <f t="shared" si="10"/>
        <v>787178</v>
      </c>
      <c r="L54" s="87"/>
      <c r="M54" s="29"/>
      <c r="N54" s="33">
        <v>777178</v>
      </c>
      <c r="O54" s="114">
        <f t="shared" si="11"/>
        <v>777178</v>
      </c>
      <c r="P54" s="115">
        <f t="shared" si="7"/>
        <v>4416</v>
      </c>
      <c r="R54" s="36"/>
    </row>
    <row r="55" spans="1:18" ht="19.5" customHeight="1">
      <c r="A55" s="110" t="s">
        <v>54</v>
      </c>
      <c r="B55" s="111">
        <v>141</v>
      </c>
      <c r="C55" s="31">
        <v>488030</v>
      </c>
      <c r="D55" s="31">
        <v>87189</v>
      </c>
      <c r="E55" s="31">
        <v>55680</v>
      </c>
      <c r="F55" s="31">
        <f t="shared" si="8"/>
        <v>630899</v>
      </c>
      <c r="G55" s="31">
        <f t="shared" si="9"/>
        <v>168780</v>
      </c>
      <c r="H55" s="31">
        <v>55680</v>
      </c>
      <c r="I55" s="112">
        <v>113100</v>
      </c>
      <c r="J55" s="90"/>
      <c r="K55" s="113">
        <f t="shared" si="10"/>
        <v>462119</v>
      </c>
      <c r="L55" s="87"/>
      <c r="M55" s="29"/>
      <c r="N55" s="33">
        <v>457119</v>
      </c>
      <c r="O55" s="114">
        <f t="shared" si="11"/>
        <v>457119</v>
      </c>
      <c r="P55" s="115">
        <f t="shared" si="7"/>
        <v>3242</v>
      </c>
      <c r="R55" s="36"/>
    </row>
    <row r="56" spans="1:18" ht="19.5" customHeight="1">
      <c r="A56" s="110" t="s">
        <v>55</v>
      </c>
      <c r="B56" s="111">
        <v>140</v>
      </c>
      <c r="C56" s="31">
        <v>618959</v>
      </c>
      <c r="D56" s="31">
        <v>99866</v>
      </c>
      <c r="E56" s="31">
        <v>61440</v>
      </c>
      <c r="F56" s="31">
        <f t="shared" si="8"/>
        <v>780265</v>
      </c>
      <c r="G56" s="31">
        <f t="shared" si="9"/>
        <v>186240</v>
      </c>
      <c r="H56" s="31">
        <v>61440</v>
      </c>
      <c r="I56" s="112">
        <v>124800</v>
      </c>
      <c r="J56" s="90"/>
      <c r="K56" s="113">
        <f t="shared" si="10"/>
        <v>594025</v>
      </c>
      <c r="L56" s="87"/>
      <c r="M56" s="29"/>
      <c r="N56" s="33">
        <v>586025</v>
      </c>
      <c r="O56" s="114">
        <f t="shared" si="11"/>
        <v>586025</v>
      </c>
      <c r="P56" s="115">
        <f t="shared" si="7"/>
        <v>4186</v>
      </c>
      <c r="R56" s="36"/>
    </row>
    <row r="57" spans="1:18" ht="19.5" customHeight="1">
      <c r="A57" s="110" t="s">
        <v>56</v>
      </c>
      <c r="B57" s="111">
        <v>133</v>
      </c>
      <c r="C57" s="31">
        <v>600535</v>
      </c>
      <c r="D57" s="31">
        <v>90592</v>
      </c>
      <c r="E57" s="31">
        <v>58880</v>
      </c>
      <c r="F57" s="31">
        <f t="shared" si="8"/>
        <v>750007</v>
      </c>
      <c r="G57" s="31">
        <f t="shared" si="9"/>
        <v>178480</v>
      </c>
      <c r="H57" s="31">
        <v>58880</v>
      </c>
      <c r="I57" s="112">
        <v>119600</v>
      </c>
      <c r="J57" s="90"/>
      <c r="K57" s="113">
        <f t="shared" si="10"/>
        <v>571527</v>
      </c>
      <c r="L57" s="87"/>
      <c r="M57" s="29"/>
      <c r="N57" s="33">
        <v>564527</v>
      </c>
      <c r="O57" s="114">
        <f t="shared" si="11"/>
        <v>564527</v>
      </c>
      <c r="P57" s="115">
        <f t="shared" si="7"/>
        <v>4245</v>
      </c>
      <c r="R57" s="36"/>
    </row>
    <row r="58" spans="1:18" s="2" customFormat="1" ht="19.5" customHeight="1">
      <c r="A58" s="116" t="s">
        <v>37</v>
      </c>
      <c r="B58" s="54">
        <f aca="true" t="shared" si="12" ref="B58:I58">SUM(B49:B57)</f>
        <v>1090</v>
      </c>
      <c r="C58" s="95">
        <f t="shared" si="12"/>
        <v>5120546</v>
      </c>
      <c r="D58" s="95">
        <f t="shared" si="12"/>
        <v>774627</v>
      </c>
      <c r="E58" s="95">
        <f t="shared" si="12"/>
        <v>493440</v>
      </c>
      <c r="F58" s="95">
        <f t="shared" si="12"/>
        <v>6388613</v>
      </c>
      <c r="G58" s="54">
        <f t="shared" si="12"/>
        <v>1495740</v>
      </c>
      <c r="H58" s="95">
        <f t="shared" si="12"/>
        <v>493440</v>
      </c>
      <c r="I58" s="95">
        <f t="shared" si="12"/>
        <v>1002300</v>
      </c>
      <c r="J58" s="117"/>
      <c r="K58" s="95">
        <f>SUM(K49:K57)</f>
        <v>4892873</v>
      </c>
      <c r="L58" s="95"/>
      <c r="M58" s="95"/>
      <c r="N58" s="95">
        <f>SUM(N49:N57)</f>
        <v>4812873</v>
      </c>
      <c r="O58" s="45">
        <f t="shared" si="11"/>
        <v>4812873</v>
      </c>
      <c r="P58" s="45">
        <f t="shared" si="7"/>
        <v>4415</v>
      </c>
      <c r="R58" s="63"/>
    </row>
    <row r="59" spans="1:18" ht="13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9"/>
      <c r="K59" s="118"/>
      <c r="L59" s="118"/>
      <c r="N59" s="118"/>
      <c r="O59" s="61"/>
      <c r="P59" s="45"/>
      <c r="R59" s="36"/>
    </row>
    <row r="60" spans="1:18" ht="60" customHeight="1">
      <c r="A60" s="120" t="s">
        <v>57</v>
      </c>
      <c r="B60" s="54">
        <v>437</v>
      </c>
      <c r="C60" s="95"/>
      <c r="D60" s="95"/>
      <c r="E60" s="95"/>
      <c r="F60" s="95"/>
      <c r="G60" s="95"/>
      <c r="H60" s="95"/>
      <c r="I60" s="95"/>
      <c r="J60" s="45"/>
      <c r="K60" s="121">
        <v>1225086</v>
      </c>
      <c r="L60" s="45"/>
      <c r="M60" s="54"/>
      <c r="N60" s="45"/>
      <c r="O60" s="45">
        <v>1225086</v>
      </c>
      <c r="P60" s="45">
        <f>O60/B60</f>
        <v>2803</v>
      </c>
      <c r="R60" s="36"/>
    </row>
    <row r="61" spans="1:18" ht="13.5" customHeight="1">
      <c r="A61" s="60"/>
      <c r="B61" s="60"/>
      <c r="C61" s="59"/>
      <c r="D61" s="59"/>
      <c r="E61" s="59"/>
      <c r="F61" s="59"/>
      <c r="G61" s="59"/>
      <c r="H61" s="59"/>
      <c r="I61" s="59"/>
      <c r="J61" s="61"/>
      <c r="K61" s="61"/>
      <c r="L61" s="61"/>
      <c r="M61" s="60"/>
      <c r="N61" s="61"/>
      <c r="O61" s="61"/>
      <c r="P61" s="61"/>
      <c r="R61" s="36"/>
    </row>
    <row r="62" spans="1:18" ht="13.5" customHeight="1">
      <c r="A62" s="60"/>
      <c r="B62" s="60"/>
      <c r="C62" s="59"/>
      <c r="D62" s="59"/>
      <c r="E62" s="59"/>
      <c r="F62" s="59"/>
      <c r="G62" s="59"/>
      <c r="H62" s="59"/>
      <c r="I62" s="59"/>
      <c r="J62" s="61"/>
      <c r="K62" s="61"/>
      <c r="L62" s="61"/>
      <c r="M62" s="60"/>
      <c r="N62" s="61"/>
      <c r="O62" s="61"/>
      <c r="P62" s="61"/>
      <c r="R62" s="36"/>
    </row>
    <row r="63" spans="1:18" ht="13.5" customHeight="1">
      <c r="A63" s="60"/>
      <c r="B63" s="60"/>
      <c r="C63" s="59"/>
      <c r="D63" s="59"/>
      <c r="E63" s="59"/>
      <c r="F63" s="59"/>
      <c r="G63" s="59"/>
      <c r="H63" s="59"/>
      <c r="I63" s="59"/>
      <c r="J63" s="61"/>
      <c r="K63" s="61"/>
      <c r="L63" s="61"/>
      <c r="M63" s="60"/>
      <c r="N63" s="61"/>
      <c r="O63" s="61"/>
      <c r="P63" s="61"/>
      <c r="R63" s="36"/>
    </row>
    <row r="64" spans="1:18" ht="13.5" customHeight="1">
      <c r="A64" s="60"/>
      <c r="B64" s="60"/>
      <c r="C64" s="59"/>
      <c r="D64" s="59"/>
      <c r="E64" s="59"/>
      <c r="F64" s="59"/>
      <c r="G64" s="59"/>
      <c r="H64" s="59"/>
      <c r="I64" s="59"/>
      <c r="J64" s="61"/>
      <c r="K64" s="61"/>
      <c r="L64" s="61"/>
      <c r="M64" s="60"/>
      <c r="N64" s="61"/>
      <c r="O64" s="61"/>
      <c r="P64" s="61"/>
      <c r="R64" s="36"/>
    </row>
    <row r="65" spans="1:18" ht="13.5" customHeight="1">
      <c r="A65" s="60"/>
      <c r="B65" s="60"/>
      <c r="C65" s="59"/>
      <c r="D65" s="59"/>
      <c r="E65" s="59"/>
      <c r="F65" s="59"/>
      <c r="G65" s="59"/>
      <c r="H65" s="59"/>
      <c r="I65" s="59"/>
      <c r="J65" s="61"/>
      <c r="K65" s="61"/>
      <c r="L65" s="61"/>
      <c r="M65" s="60"/>
      <c r="N65" s="61"/>
      <c r="O65" s="61"/>
      <c r="P65" s="61"/>
      <c r="R65" s="36"/>
    </row>
    <row r="66" spans="1:18" ht="13.5" customHeight="1">
      <c r="A66" s="60"/>
      <c r="B66" s="60"/>
      <c r="C66" s="59"/>
      <c r="D66" s="59"/>
      <c r="E66" s="59"/>
      <c r="F66" s="59"/>
      <c r="G66" s="59"/>
      <c r="H66" s="59"/>
      <c r="I66" s="59"/>
      <c r="J66" s="61"/>
      <c r="K66" s="61"/>
      <c r="L66" s="61"/>
      <c r="M66" s="60"/>
      <c r="N66" s="61"/>
      <c r="O66" s="61"/>
      <c r="P66" s="61"/>
      <c r="R66" s="36"/>
    </row>
    <row r="67" spans="1:18" ht="13.5" customHeight="1">
      <c r="A67" s="60"/>
      <c r="B67" s="60"/>
      <c r="C67" s="59"/>
      <c r="D67" s="59"/>
      <c r="E67" s="59"/>
      <c r="F67" s="59"/>
      <c r="G67" s="59"/>
      <c r="H67" s="59"/>
      <c r="I67" s="59"/>
      <c r="J67" s="61"/>
      <c r="K67" s="61"/>
      <c r="L67" s="61"/>
      <c r="M67" s="60"/>
      <c r="N67" s="61"/>
      <c r="O67" s="61"/>
      <c r="P67" s="61"/>
      <c r="R67" s="36"/>
    </row>
    <row r="68" spans="1:18" ht="13.5" customHeight="1">
      <c r="A68" s="60"/>
      <c r="B68" s="60"/>
      <c r="C68" s="59"/>
      <c r="D68" s="59"/>
      <c r="E68" s="59"/>
      <c r="F68" s="59"/>
      <c r="G68" s="59"/>
      <c r="H68" s="59"/>
      <c r="I68" s="59"/>
      <c r="J68" s="61"/>
      <c r="K68" s="61"/>
      <c r="L68" s="61"/>
      <c r="M68" s="60"/>
      <c r="N68" s="61"/>
      <c r="O68" s="61"/>
      <c r="P68" s="61"/>
      <c r="R68" s="36"/>
    </row>
    <row r="69" spans="1:18" ht="13.5" customHeight="1">
      <c r="A69" s="60"/>
      <c r="B69" s="60"/>
      <c r="C69" s="59"/>
      <c r="D69" s="59"/>
      <c r="E69" s="59"/>
      <c r="F69" s="59"/>
      <c r="G69" s="59"/>
      <c r="H69" s="59"/>
      <c r="I69" s="59"/>
      <c r="J69" s="61"/>
      <c r="K69" s="61"/>
      <c r="L69" s="61"/>
      <c r="M69" s="60"/>
      <c r="N69" s="61"/>
      <c r="O69" s="61"/>
      <c r="P69" s="61"/>
      <c r="R69" s="36"/>
    </row>
    <row r="70" spans="1:18" ht="13.5" customHeight="1">
      <c r="A70" s="60"/>
      <c r="B70" s="60"/>
      <c r="C70" s="59"/>
      <c r="D70" s="59"/>
      <c r="E70" s="59"/>
      <c r="F70" s="59"/>
      <c r="G70" s="59"/>
      <c r="H70" s="59"/>
      <c r="I70" s="59"/>
      <c r="J70" s="61"/>
      <c r="K70" s="61"/>
      <c r="L70" s="61"/>
      <c r="M70" s="60"/>
      <c r="N70" s="61"/>
      <c r="O70" s="61"/>
      <c r="P70" s="61"/>
      <c r="R70" s="36"/>
    </row>
    <row r="71" spans="1:18" ht="13.5" customHeight="1">
      <c r="A71" s="60"/>
      <c r="B71" s="60"/>
      <c r="C71" s="59"/>
      <c r="D71" s="59"/>
      <c r="E71" s="59"/>
      <c r="F71" s="59"/>
      <c r="G71" s="59"/>
      <c r="H71" s="59"/>
      <c r="I71" s="59"/>
      <c r="J71" s="61"/>
      <c r="K71" s="61"/>
      <c r="L71" s="61"/>
      <c r="M71" s="60"/>
      <c r="N71" s="61"/>
      <c r="O71" s="61"/>
      <c r="P71" s="61"/>
      <c r="R71" s="36"/>
    </row>
    <row r="72" spans="1:18" ht="13.5" customHeight="1">
      <c r="A72" s="60"/>
      <c r="B72" s="60"/>
      <c r="C72" s="59"/>
      <c r="D72" s="59"/>
      <c r="E72" s="59"/>
      <c r="F72" s="59"/>
      <c r="G72" s="59"/>
      <c r="H72" s="59"/>
      <c r="I72" s="59"/>
      <c r="J72" s="61"/>
      <c r="K72" s="61"/>
      <c r="L72" s="61"/>
      <c r="M72" s="60"/>
      <c r="N72" s="61"/>
      <c r="O72" s="61"/>
      <c r="P72" s="61"/>
      <c r="R72" s="36"/>
    </row>
    <row r="73" spans="1:18" ht="13.5" customHeight="1">
      <c r="A73" s="60"/>
      <c r="B73" s="60"/>
      <c r="C73" s="59"/>
      <c r="D73" s="59"/>
      <c r="E73" s="59"/>
      <c r="F73" s="59"/>
      <c r="G73" s="59"/>
      <c r="H73" s="59"/>
      <c r="I73" s="59"/>
      <c r="J73" s="61"/>
      <c r="K73" s="61"/>
      <c r="L73" s="61"/>
      <c r="M73" s="60"/>
      <c r="N73" s="61"/>
      <c r="O73" s="61"/>
      <c r="P73" s="61"/>
      <c r="R73" s="36"/>
    </row>
    <row r="74" spans="1:18" ht="13.5" customHeight="1">
      <c r="A74" s="60"/>
      <c r="B74" s="60"/>
      <c r="C74" s="59"/>
      <c r="D74" s="59"/>
      <c r="E74" s="59"/>
      <c r="F74" s="59"/>
      <c r="G74" s="59"/>
      <c r="H74" s="59"/>
      <c r="I74" s="59"/>
      <c r="J74" s="61"/>
      <c r="K74" s="61"/>
      <c r="L74" s="61"/>
      <c r="M74" s="60"/>
      <c r="N74" s="61"/>
      <c r="O74" s="61"/>
      <c r="P74" s="61"/>
      <c r="R74" s="36"/>
    </row>
    <row r="75" spans="1:18" ht="13.5" customHeight="1">
      <c r="A75" s="60"/>
      <c r="B75" s="60"/>
      <c r="C75" s="59"/>
      <c r="D75" s="59"/>
      <c r="E75" s="59"/>
      <c r="F75" s="59"/>
      <c r="G75" s="59"/>
      <c r="H75" s="59"/>
      <c r="I75" s="59"/>
      <c r="J75" s="61"/>
      <c r="K75" s="61"/>
      <c r="L75" s="61"/>
      <c r="M75" s="60"/>
      <c r="N75" s="61"/>
      <c r="O75" s="61"/>
      <c r="P75" s="61"/>
      <c r="R75" s="36"/>
    </row>
    <row r="76" spans="1:18" ht="13.5" customHeight="1">
      <c r="A76" s="60"/>
      <c r="B76" s="60"/>
      <c r="C76" s="59"/>
      <c r="D76" s="59"/>
      <c r="E76" s="59"/>
      <c r="F76" s="59"/>
      <c r="G76" s="59"/>
      <c r="H76" s="59"/>
      <c r="I76" s="59"/>
      <c r="J76" s="61"/>
      <c r="K76" s="61"/>
      <c r="L76" s="61"/>
      <c r="M76" s="60"/>
      <c r="N76" s="61"/>
      <c r="O76" s="61"/>
      <c r="P76" s="61"/>
      <c r="R76" s="36"/>
    </row>
    <row r="77" spans="1:18" ht="13.5" customHeight="1">
      <c r="A77" s="60"/>
      <c r="B77" s="60"/>
      <c r="C77" s="59"/>
      <c r="D77" s="59"/>
      <c r="E77" s="59"/>
      <c r="F77" s="59"/>
      <c r="G77" s="59"/>
      <c r="H77" s="59"/>
      <c r="I77" s="59"/>
      <c r="J77" s="61"/>
      <c r="K77" s="61"/>
      <c r="L77" s="61"/>
      <c r="M77" s="60"/>
      <c r="N77" s="61"/>
      <c r="O77" s="61"/>
      <c r="P77" s="61"/>
      <c r="R77" s="36"/>
    </row>
    <row r="78" spans="1:18" ht="13.5" customHeight="1">
      <c r="A78" s="60"/>
      <c r="B78" s="60"/>
      <c r="C78" s="59"/>
      <c r="D78" s="59"/>
      <c r="E78" s="59"/>
      <c r="F78" s="59"/>
      <c r="G78" s="59"/>
      <c r="H78" s="59"/>
      <c r="I78" s="59"/>
      <c r="J78" s="61"/>
      <c r="K78" s="61"/>
      <c r="L78" s="61"/>
      <c r="M78" s="60"/>
      <c r="N78" s="61"/>
      <c r="O78" s="61"/>
      <c r="P78" s="61"/>
      <c r="R78" s="36"/>
    </row>
    <row r="79" spans="1:18" ht="13.5" customHeight="1">
      <c r="A79" s="60"/>
      <c r="B79" s="60"/>
      <c r="C79" s="59"/>
      <c r="D79" s="59"/>
      <c r="E79" s="59"/>
      <c r="F79" s="59"/>
      <c r="G79" s="59"/>
      <c r="H79" s="59"/>
      <c r="I79" s="59"/>
      <c r="J79" s="61"/>
      <c r="K79" s="61"/>
      <c r="L79" s="61"/>
      <c r="M79" s="60"/>
      <c r="N79" s="61"/>
      <c r="O79" s="61"/>
      <c r="P79" s="61"/>
      <c r="R79" s="36"/>
    </row>
    <row r="80" spans="1:18" ht="13.5" customHeight="1">
      <c r="A80" s="60"/>
      <c r="B80" s="60"/>
      <c r="C80" s="59"/>
      <c r="D80" s="59"/>
      <c r="E80" s="59"/>
      <c r="F80" s="59"/>
      <c r="G80" s="59"/>
      <c r="H80" s="59"/>
      <c r="I80" s="59"/>
      <c r="J80" s="61"/>
      <c r="K80" s="61"/>
      <c r="L80" s="61"/>
      <c r="M80" s="60"/>
      <c r="N80" s="61"/>
      <c r="O80" s="61"/>
      <c r="P80" s="61"/>
      <c r="R80" s="36"/>
    </row>
    <row r="81" spans="1:18" ht="13.5" customHeight="1">
      <c r="A81" s="60"/>
      <c r="B81" s="60"/>
      <c r="C81" s="59"/>
      <c r="D81" s="59"/>
      <c r="E81" s="59"/>
      <c r="F81" s="59"/>
      <c r="G81" s="59"/>
      <c r="H81" s="59"/>
      <c r="I81" s="59"/>
      <c r="J81" s="61"/>
      <c r="K81" s="61"/>
      <c r="L81" s="61"/>
      <c r="M81" s="60"/>
      <c r="N81" s="61"/>
      <c r="O81" s="61"/>
      <c r="P81" s="61"/>
      <c r="R81" s="36"/>
    </row>
    <row r="82" spans="1:18" ht="13.5" customHeight="1">
      <c r="A82" s="60"/>
      <c r="B82" s="60"/>
      <c r="C82" s="59"/>
      <c r="D82" s="59"/>
      <c r="E82" s="59"/>
      <c r="F82" s="59"/>
      <c r="G82" s="59"/>
      <c r="H82" s="59"/>
      <c r="I82" s="59"/>
      <c r="J82" s="61"/>
      <c r="K82" s="61"/>
      <c r="L82" s="61"/>
      <c r="M82" s="60"/>
      <c r="N82" s="61"/>
      <c r="O82" s="61"/>
      <c r="P82" s="61"/>
      <c r="R82" s="36"/>
    </row>
    <row r="83" spans="1:18" ht="13.5" customHeight="1">
      <c r="A83" s="60"/>
      <c r="B83" s="60"/>
      <c r="C83" s="59"/>
      <c r="D83" s="59"/>
      <c r="E83" s="59"/>
      <c r="F83" s="59"/>
      <c r="G83" s="59"/>
      <c r="H83" s="59"/>
      <c r="I83" s="59"/>
      <c r="J83" s="61"/>
      <c r="K83" s="61"/>
      <c r="L83" s="61"/>
      <c r="M83" s="60"/>
      <c r="N83" s="61"/>
      <c r="O83" s="61"/>
      <c r="P83" s="61"/>
      <c r="R83" s="36"/>
    </row>
    <row r="84" spans="1:16" ht="18">
      <c r="A84" s="3" t="s">
        <v>4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ht="12.75">
      <c r="C85" s="37"/>
    </row>
    <row r="86" spans="1:12" ht="15.75">
      <c r="A86" s="4" t="s">
        <v>39</v>
      </c>
      <c r="B86" s="4"/>
      <c r="C86" s="4"/>
      <c r="D86" s="4"/>
      <c r="L86" s="6"/>
    </row>
    <row r="87" spans="1:12" ht="15.75">
      <c r="A87" s="4" t="s">
        <v>58</v>
      </c>
      <c r="B87" s="4"/>
      <c r="C87" s="4"/>
      <c r="D87" s="4"/>
      <c r="J87" s="5"/>
      <c r="L87" s="6"/>
    </row>
    <row r="88" spans="1:4" ht="15.75">
      <c r="A88" s="4"/>
      <c r="B88" s="4"/>
      <c r="C88" s="4"/>
      <c r="D88" s="4"/>
    </row>
    <row r="89" spans="1:16" ht="12.75" customHeight="1">
      <c r="A89" s="70" t="s">
        <v>6</v>
      </c>
      <c r="B89" s="71" t="s">
        <v>7</v>
      </c>
      <c r="C89" s="72" t="s">
        <v>8</v>
      </c>
      <c r="D89" s="73"/>
      <c r="E89" s="74" t="s">
        <v>9</v>
      </c>
      <c r="F89" s="74" t="s">
        <v>10</v>
      </c>
      <c r="G89" s="75" t="s">
        <v>11</v>
      </c>
      <c r="H89" s="76"/>
      <c r="I89" s="77"/>
      <c r="J89" s="74" t="s">
        <v>12</v>
      </c>
      <c r="K89" s="75" t="s">
        <v>13</v>
      </c>
      <c r="L89" s="76"/>
      <c r="M89" s="77"/>
      <c r="N89" s="8" t="s">
        <v>14</v>
      </c>
      <c r="O89" s="71" t="s">
        <v>15</v>
      </c>
      <c r="P89" s="78" t="s">
        <v>16</v>
      </c>
    </row>
    <row r="90" spans="1:16" ht="52.5" customHeight="1">
      <c r="A90" s="79"/>
      <c r="B90" s="80"/>
      <c r="C90" s="81" t="s">
        <v>17</v>
      </c>
      <c r="D90" s="81" t="s">
        <v>18</v>
      </c>
      <c r="E90" s="82"/>
      <c r="F90" s="82"/>
      <c r="G90" s="83" t="s">
        <v>19</v>
      </c>
      <c r="H90" s="83" t="s">
        <v>20</v>
      </c>
      <c r="I90" s="83" t="s">
        <v>21</v>
      </c>
      <c r="J90" s="82"/>
      <c r="K90" s="84" t="s">
        <v>22</v>
      </c>
      <c r="L90" s="21" t="s">
        <v>23</v>
      </c>
      <c r="M90" s="85" t="s">
        <v>24</v>
      </c>
      <c r="N90" s="17"/>
      <c r="O90" s="80"/>
      <c r="P90" s="86" t="s">
        <v>25</v>
      </c>
    </row>
    <row r="91" spans="1:16" s="28" customFormat="1" ht="10.5" customHeight="1">
      <c r="A91" s="23">
        <v>1</v>
      </c>
      <c r="B91" s="23">
        <v>2</v>
      </c>
      <c r="C91" s="24">
        <v>3</v>
      </c>
      <c r="D91" s="24">
        <v>4</v>
      </c>
      <c r="E91" s="25">
        <v>5</v>
      </c>
      <c r="F91" s="23">
        <v>6</v>
      </c>
      <c r="G91" s="25">
        <v>7</v>
      </c>
      <c r="H91" s="25">
        <v>8</v>
      </c>
      <c r="I91" s="25">
        <v>9</v>
      </c>
      <c r="J91" s="25">
        <v>10</v>
      </c>
      <c r="K91" s="25">
        <v>11</v>
      </c>
      <c r="L91" s="25">
        <v>12</v>
      </c>
      <c r="M91" s="26">
        <v>13</v>
      </c>
      <c r="N91" s="23">
        <v>14</v>
      </c>
      <c r="O91" s="27">
        <v>15</v>
      </c>
      <c r="P91" s="26">
        <v>16</v>
      </c>
    </row>
    <row r="92" spans="1:17" ht="24.75" customHeight="1">
      <c r="A92" s="122" t="s">
        <v>59</v>
      </c>
      <c r="B92" s="123">
        <v>949</v>
      </c>
      <c r="C92" s="124">
        <v>3236062</v>
      </c>
      <c r="D92" s="124">
        <v>372092</v>
      </c>
      <c r="E92" s="124">
        <f>SUM(C92:D92)</f>
        <v>3608154</v>
      </c>
      <c r="F92" s="125">
        <f>SUM(G92:I92)</f>
        <v>26000</v>
      </c>
      <c r="G92" s="125"/>
      <c r="H92" s="124">
        <v>6000</v>
      </c>
      <c r="I92" s="124">
        <v>20000</v>
      </c>
      <c r="J92" s="31">
        <f>E92-G92</f>
        <v>3608154</v>
      </c>
      <c r="K92" s="126">
        <v>2997767</v>
      </c>
      <c r="L92" s="124"/>
      <c r="M92" s="127">
        <v>520700</v>
      </c>
      <c r="N92" s="29">
        <f>K92+M92</f>
        <v>3518467</v>
      </c>
      <c r="O92" s="29">
        <f aca="true" t="shared" si="13" ref="O92:O97">N92/B92</f>
        <v>3708</v>
      </c>
      <c r="P92" s="29"/>
      <c r="Q92" s="37"/>
    </row>
    <row r="93" spans="1:17" ht="24.75" customHeight="1">
      <c r="A93" s="122" t="s">
        <v>60</v>
      </c>
      <c r="B93" s="123">
        <v>453</v>
      </c>
      <c r="C93" s="124">
        <v>2160369</v>
      </c>
      <c r="D93" s="124">
        <v>78817</v>
      </c>
      <c r="E93" s="124">
        <f>SUM(C93:D93)</f>
        <v>2239186</v>
      </c>
      <c r="F93" s="125"/>
      <c r="G93" s="125"/>
      <c r="H93" s="124">
        <v>2000</v>
      </c>
      <c r="I93" s="124">
        <v>0</v>
      </c>
      <c r="J93" s="31">
        <f>E93-G93</f>
        <v>2239186</v>
      </c>
      <c r="K93" s="126">
        <v>1954821</v>
      </c>
      <c r="L93" s="124"/>
      <c r="M93" s="127">
        <v>241553</v>
      </c>
      <c r="N93" s="29">
        <f>K93+M93</f>
        <v>2196374</v>
      </c>
      <c r="O93" s="29">
        <f t="shared" si="13"/>
        <v>4849</v>
      </c>
      <c r="P93" s="29"/>
      <c r="Q93" s="37"/>
    </row>
    <row r="94" spans="1:17" ht="24.75" customHeight="1">
      <c r="A94" s="128" t="s">
        <v>61</v>
      </c>
      <c r="B94" s="123">
        <v>504</v>
      </c>
      <c r="C94" s="124">
        <v>1975339</v>
      </c>
      <c r="D94" s="124">
        <v>187467</v>
      </c>
      <c r="E94" s="124">
        <f>SUM(C94:D94)</f>
        <v>2162806</v>
      </c>
      <c r="F94" s="125">
        <f>SUM(G94:I94)</f>
        <v>23068</v>
      </c>
      <c r="G94" s="125"/>
      <c r="H94" s="124">
        <v>2000</v>
      </c>
      <c r="I94" s="124">
        <v>21068</v>
      </c>
      <c r="J94" s="31">
        <f>E94-G94</f>
        <v>2162806</v>
      </c>
      <c r="K94" s="126">
        <v>1845639</v>
      </c>
      <c r="L94" s="124"/>
      <c r="M94" s="127">
        <v>269536</v>
      </c>
      <c r="N94" s="29">
        <f>K94+M94</f>
        <v>2115175</v>
      </c>
      <c r="O94" s="29">
        <f t="shared" si="13"/>
        <v>4197</v>
      </c>
      <c r="P94" s="29"/>
      <c r="Q94" s="37"/>
    </row>
    <row r="95" spans="1:17" ht="24.75" customHeight="1">
      <c r="A95" s="122" t="s">
        <v>62</v>
      </c>
      <c r="B95" s="123">
        <v>237</v>
      </c>
      <c r="C95" s="124">
        <v>636612</v>
      </c>
      <c r="D95" s="124">
        <v>107936</v>
      </c>
      <c r="E95" s="124">
        <f>SUM(C95:D95)</f>
        <v>744548</v>
      </c>
      <c r="F95" s="125"/>
      <c r="G95" s="125"/>
      <c r="H95" s="124"/>
      <c r="I95" s="124"/>
      <c r="J95" s="31">
        <f>E95-G95</f>
        <v>744548</v>
      </c>
      <c r="K95" s="31">
        <v>592112</v>
      </c>
      <c r="L95" s="124"/>
      <c r="M95" s="127">
        <v>130038</v>
      </c>
      <c r="N95" s="29">
        <f>K95+M95</f>
        <v>722150</v>
      </c>
      <c r="O95" s="29">
        <f t="shared" si="13"/>
        <v>3047</v>
      </c>
      <c r="P95" s="29"/>
      <c r="Q95" s="37"/>
    </row>
    <row r="96" spans="1:17" ht="24.75" customHeight="1">
      <c r="A96" s="122" t="s">
        <v>63</v>
      </c>
      <c r="B96" s="123">
        <v>505</v>
      </c>
      <c r="C96" s="124">
        <v>1919034</v>
      </c>
      <c r="D96" s="124">
        <v>117528</v>
      </c>
      <c r="E96" s="124">
        <f>SUM(C96:D96)</f>
        <v>2036562</v>
      </c>
      <c r="F96" s="125"/>
      <c r="G96" s="125"/>
      <c r="H96" s="124">
        <v>4000</v>
      </c>
      <c r="I96" s="124"/>
      <c r="J96" s="31">
        <f>E96-G96</f>
        <v>2036562</v>
      </c>
      <c r="K96" s="126">
        <v>1718752</v>
      </c>
      <c r="L96" s="124"/>
      <c r="M96" s="127">
        <v>270084</v>
      </c>
      <c r="N96" s="29">
        <f>K96+M96</f>
        <v>1988836</v>
      </c>
      <c r="O96" s="29">
        <f t="shared" si="13"/>
        <v>3938</v>
      </c>
      <c r="P96" s="29"/>
      <c r="Q96" s="37"/>
    </row>
    <row r="97" spans="1:17" ht="24" customHeight="1">
      <c r="A97" s="129" t="s">
        <v>37</v>
      </c>
      <c r="B97" s="54">
        <f aca="true" t="shared" si="14" ref="B97:I97">SUM(B92:B96)</f>
        <v>2648</v>
      </c>
      <c r="C97" s="95">
        <f t="shared" si="14"/>
        <v>9927416</v>
      </c>
      <c r="D97" s="95">
        <f t="shared" si="14"/>
        <v>863840</v>
      </c>
      <c r="E97" s="95">
        <f t="shared" si="14"/>
        <v>10791256</v>
      </c>
      <c r="F97" s="95">
        <f t="shared" si="14"/>
        <v>49068</v>
      </c>
      <c r="G97" s="95">
        <f t="shared" si="14"/>
        <v>0</v>
      </c>
      <c r="H97" s="95">
        <f t="shared" si="14"/>
        <v>14000</v>
      </c>
      <c r="I97" s="95">
        <f t="shared" si="14"/>
        <v>41068</v>
      </c>
      <c r="J97" s="95">
        <f>SUM(J92:J96)</f>
        <v>10791256</v>
      </c>
      <c r="K97" s="45">
        <f>SUM(K92:K96)</f>
        <v>9109091</v>
      </c>
      <c r="L97" s="45"/>
      <c r="M97" s="45">
        <f>SUM(M92:M96)</f>
        <v>1431911</v>
      </c>
      <c r="N97" s="45">
        <f>SUM(N92:N96)</f>
        <v>10541002</v>
      </c>
      <c r="O97" s="130">
        <f t="shared" si="13"/>
        <v>3981</v>
      </c>
      <c r="P97" s="45"/>
      <c r="Q97" s="37"/>
    </row>
    <row r="98" spans="11:16" ht="12.75">
      <c r="K98" s="37"/>
      <c r="L98" s="131"/>
      <c r="M98" s="131"/>
      <c r="N98" s="37"/>
      <c r="O98" s="132"/>
      <c r="P98" s="37"/>
    </row>
    <row r="99" spans="6:15" ht="12.75">
      <c r="F99" s="37"/>
      <c r="K99" s="37"/>
      <c r="L99" s="131"/>
      <c r="M99" s="131"/>
      <c r="N99" s="37"/>
      <c r="O99" s="133"/>
    </row>
    <row r="100" spans="1:17" ht="60.75" customHeight="1">
      <c r="A100" s="120" t="s">
        <v>64</v>
      </c>
      <c r="B100" s="134">
        <v>373</v>
      </c>
      <c r="C100" s="134"/>
      <c r="D100" s="134"/>
      <c r="E100" s="134"/>
      <c r="F100" s="135"/>
      <c r="G100" s="136"/>
      <c r="H100" s="137"/>
      <c r="I100" s="137"/>
      <c r="J100" s="137">
        <v>1048822</v>
      </c>
      <c r="K100" s="136"/>
      <c r="L100" s="54"/>
      <c r="M100" s="54"/>
      <c r="N100" s="45">
        <v>1048822</v>
      </c>
      <c r="O100" s="138">
        <f>N100/B100</f>
        <v>2812</v>
      </c>
      <c r="P100" s="122"/>
      <c r="Q100" s="37">
        <f>Q25+Q97</f>
        <v>0</v>
      </c>
    </row>
    <row r="101" spans="1:17" ht="15">
      <c r="A101" s="6"/>
      <c r="B101" s="6"/>
      <c r="C101" s="6"/>
      <c r="D101" s="6"/>
      <c r="E101" s="6"/>
      <c r="F101" s="6"/>
      <c r="G101" s="6"/>
      <c r="K101" s="37"/>
      <c r="L101" s="37"/>
      <c r="M101" s="37"/>
      <c r="Q101">
        <v>-97000</v>
      </c>
    </row>
    <row r="102" spans="1:17" ht="15.75">
      <c r="A102" s="4" t="s">
        <v>39</v>
      </c>
      <c r="B102" s="4"/>
      <c r="C102" s="4"/>
      <c r="D102" s="4"/>
      <c r="K102" s="37"/>
      <c r="L102" s="37"/>
      <c r="M102" s="37"/>
      <c r="Q102" s="37">
        <f>SUM(Q100:Q101)</f>
        <v>-97000</v>
      </c>
    </row>
    <row r="103" spans="1:13" ht="15.75">
      <c r="A103" s="4" t="s">
        <v>65</v>
      </c>
      <c r="B103" s="4"/>
      <c r="C103" s="4"/>
      <c r="D103" s="4"/>
      <c r="J103" s="5"/>
      <c r="K103" s="37"/>
      <c r="L103" s="37"/>
      <c r="M103" s="37"/>
    </row>
    <row r="104" spans="11:13" ht="12.75">
      <c r="K104" s="37"/>
      <c r="L104" s="37"/>
      <c r="M104" s="37"/>
    </row>
    <row r="105" spans="1:16" ht="21" customHeight="1">
      <c r="A105" s="7" t="s">
        <v>6</v>
      </c>
      <c r="B105" s="8" t="s">
        <v>7</v>
      </c>
      <c r="C105" s="9" t="s">
        <v>8</v>
      </c>
      <c r="D105" s="10"/>
      <c r="E105" s="8" t="s">
        <v>9</v>
      </c>
      <c r="F105" s="8" t="s">
        <v>10</v>
      </c>
      <c r="G105" s="11" t="s">
        <v>11</v>
      </c>
      <c r="H105" s="12"/>
      <c r="I105" s="13"/>
      <c r="J105" s="8" t="s">
        <v>12</v>
      </c>
      <c r="K105" s="11" t="s">
        <v>13</v>
      </c>
      <c r="L105" s="12"/>
      <c r="M105" s="13"/>
      <c r="N105" s="8" t="s">
        <v>14</v>
      </c>
      <c r="O105" s="71" t="s">
        <v>15</v>
      </c>
      <c r="P105" s="78" t="s">
        <v>16</v>
      </c>
    </row>
    <row r="106" spans="1:16" ht="52.5" customHeight="1">
      <c r="A106" s="16"/>
      <c r="B106" s="17"/>
      <c r="C106" s="18" t="s">
        <v>17</v>
      </c>
      <c r="D106" s="18" t="s">
        <v>18</v>
      </c>
      <c r="E106" s="17"/>
      <c r="F106" s="17"/>
      <c r="G106" s="19" t="s">
        <v>19</v>
      </c>
      <c r="H106" s="19" t="s">
        <v>20</v>
      </c>
      <c r="I106" s="19" t="s">
        <v>21</v>
      </c>
      <c r="J106" s="17"/>
      <c r="K106" s="20" t="s">
        <v>22</v>
      </c>
      <c r="L106" s="21" t="s">
        <v>23</v>
      </c>
      <c r="M106" s="19" t="s">
        <v>24</v>
      </c>
      <c r="N106" s="17"/>
      <c r="O106" s="80"/>
      <c r="P106" s="86" t="s">
        <v>25</v>
      </c>
    </row>
    <row r="107" spans="1:16" s="28" customFormat="1" ht="11.25">
      <c r="A107" s="23">
        <v>1</v>
      </c>
      <c r="B107" s="23">
        <v>2</v>
      </c>
      <c r="C107" s="24">
        <v>3</v>
      </c>
      <c r="D107" s="24">
        <v>4</v>
      </c>
      <c r="E107" s="25">
        <v>5</v>
      </c>
      <c r="F107" s="23">
        <v>6</v>
      </c>
      <c r="G107" s="25">
        <v>7</v>
      </c>
      <c r="H107" s="25">
        <v>8</v>
      </c>
      <c r="I107" s="25">
        <v>9</v>
      </c>
      <c r="J107" s="25">
        <v>10</v>
      </c>
      <c r="K107" s="25">
        <v>11</v>
      </c>
      <c r="L107" s="25">
        <v>12</v>
      </c>
      <c r="M107" s="26">
        <v>13</v>
      </c>
      <c r="N107" s="23">
        <v>14</v>
      </c>
      <c r="O107" s="139">
        <v>15</v>
      </c>
      <c r="P107" s="140">
        <v>16</v>
      </c>
    </row>
    <row r="108" spans="1:16" ht="31.5" customHeight="1">
      <c r="A108" s="134" t="s">
        <v>66</v>
      </c>
      <c r="B108" s="134">
        <v>41</v>
      </c>
      <c r="C108" s="141">
        <v>458481</v>
      </c>
      <c r="D108" s="141">
        <v>32125</v>
      </c>
      <c r="E108" s="136">
        <f>SUM(C108:D108)</f>
        <v>490606</v>
      </c>
      <c r="F108" s="142">
        <f>G108+H108+I108</f>
        <v>0</v>
      </c>
      <c r="G108" s="142">
        <v>0</v>
      </c>
      <c r="H108" s="137">
        <v>0</v>
      </c>
      <c r="I108" s="137">
        <v>0</v>
      </c>
      <c r="J108" s="137">
        <f>E108-G108</f>
        <v>490606</v>
      </c>
      <c r="K108" s="136">
        <v>485606</v>
      </c>
      <c r="L108" s="137"/>
      <c r="M108" s="137"/>
      <c r="N108" s="136">
        <f>K108+M108</f>
        <v>485606</v>
      </c>
      <c r="O108" s="136">
        <f>N108/B108</f>
        <v>11844</v>
      </c>
      <c r="P108" s="136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spans="1:16" ht="18">
      <c r="A121" s="3" t="s">
        <v>4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2" ht="15.75">
      <c r="A122" s="4" t="s">
        <v>39</v>
      </c>
      <c r="B122" s="4"/>
      <c r="C122" s="4"/>
      <c r="K122" s="6"/>
      <c r="L122" s="6"/>
    </row>
    <row r="123" spans="1:12" ht="15.75">
      <c r="A123" s="4" t="s">
        <v>67</v>
      </c>
      <c r="B123" s="4"/>
      <c r="C123" s="4"/>
      <c r="G123" s="37"/>
      <c r="J123" s="5"/>
      <c r="K123" s="6"/>
      <c r="L123" s="6"/>
    </row>
    <row r="124" spans="1:4" ht="15.75">
      <c r="A124" s="4"/>
      <c r="B124" s="4"/>
      <c r="C124" s="4"/>
      <c r="D124" s="4"/>
    </row>
    <row r="125" spans="1:16" ht="12.75" customHeight="1">
      <c r="A125" s="70" t="s">
        <v>6</v>
      </c>
      <c r="B125" s="71" t="s">
        <v>7</v>
      </c>
      <c r="C125" s="72" t="s">
        <v>8</v>
      </c>
      <c r="D125" s="73"/>
      <c r="E125" s="74" t="s">
        <v>9</v>
      </c>
      <c r="F125" s="74" t="s">
        <v>10</v>
      </c>
      <c r="G125" s="75" t="s">
        <v>11</v>
      </c>
      <c r="H125" s="76"/>
      <c r="I125" s="77"/>
      <c r="J125" s="74" t="s">
        <v>12</v>
      </c>
      <c r="K125" s="75" t="s">
        <v>13</v>
      </c>
      <c r="L125" s="76"/>
      <c r="M125" s="77"/>
      <c r="N125" s="8" t="s">
        <v>14</v>
      </c>
      <c r="O125" s="71" t="s">
        <v>15</v>
      </c>
      <c r="P125" s="78" t="s">
        <v>16</v>
      </c>
    </row>
    <row r="126" spans="1:16" ht="56.25" customHeight="1">
      <c r="A126" s="79"/>
      <c r="B126" s="80"/>
      <c r="C126" s="81" t="s">
        <v>17</v>
      </c>
      <c r="D126" s="81" t="s">
        <v>18</v>
      </c>
      <c r="E126" s="82"/>
      <c r="F126" s="82"/>
      <c r="G126" s="83" t="s">
        <v>19</v>
      </c>
      <c r="H126" s="83" t="s">
        <v>20</v>
      </c>
      <c r="I126" s="83" t="s">
        <v>21</v>
      </c>
      <c r="J126" s="82"/>
      <c r="K126" s="84" t="s">
        <v>22</v>
      </c>
      <c r="L126" s="21" t="s">
        <v>23</v>
      </c>
      <c r="M126" s="85" t="s">
        <v>24</v>
      </c>
      <c r="N126" s="17"/>
      <c r="O126" s="80"/>
      <c r="P126" s="86" t="s">
        <v>25</v>
      </c>
    </row>
    <row r="127" spans="1:16" ht="12.75">
      <c r="A127" s="87">
        <v>1</v>
      </c>
      <c r="B127" s="87">
        <v>2</v>
      </c>
      <c r="C127" s="88">
        <v>3</v>
      </c>
      <c r="D127" s="88">
        <v>4</v>
      </c>
      <c r="E127" s="89">
        <v>5</v>
      </c>
      <c r="F127" s="87">
        <v>6</v>
      </c>
      <c r="G127" s="89">
        <v>7</v>
      </c>
      <c r="H127" s="89">
        <v>8</v>
      </c>
      <c r="I127" s="89">
        <v>9</v>
      </c>
      <c r="J127" s="89">
        <v>10</v>
      </c>
      <c r="K127" s="89">
        <v>11</v>
      </c>
      <c r="L127" s="89">
        <v>12</v>
      </c>
      <c r="M127" s="90">
        <v>13</v>
      </c>
      <c r="N127" s="91">
        <v>14</v>
      </c>
      <c r="O127" s="92">
        <v>15</v>
      </c>
      <c r="P127" s="90">
        <v>16</v>
      </c>
    </row>
    <row r="128" spans="1:16" ht="24.75" customHeight="1">
      <c r="A128" s="122" t="s">
        <v>68</v>
      </c>
      <c r="B128" s="123">
        <v>624</v>
      </c>
      <c r="C128" s="124">
        <v>2602306</v>
      </c>
      <c r="D128" s="124">
        <v>281634</v>
      </c>
      <c r="E128" s="124">
        <f>SUM(C128:D128)</f>
        <v>2883940</v>
      </c>
      <c r="F128" s="125">
        <f>SUM(G128:I128)</f>
        <v>4200</v>
      </c>
      <c r="G128" s="124">
        <v>1000</v>
      </c>
      <c r="H128" s="124"/>
      <c r="I128" s="124">
        <v>3200</v>
      </c>
      <c r="J128" s="124">
        <f>E128-G128</f>
        <v>2882940</v>
      </c>
      <c r="K128" s="126">
        <v>2839940</v>
      </c>
      <c r="L128" s="124"/>
      <c r="M128" s="122"/>
      <c r="N128" s="29">
        <f>K128+M128</f>
        <v>2839940</v>
      </c>
      <c r="O128" s="29">
        <f aca="true" t="shared" si="15" ref="O128:O136">N128/B128</f>
        <v>4551</v>
      </c>
      <c r="P128" s="29"/>
    </row>
    <row r="129" spans="1:16" ht="24.75" customHeight="1">
      <c r="A129" s="122" t="s">
        <v>69</v>
      </c>
      <c r="B129" s="123">
        <v>612</v>
      </c>
      <c r="C129" s="124">
        <v>2088607</v>
      </c>
      <c r="D129" s="124">
        <v>224113</v>
      </c>
      <c r="E129" s="124">
        <f aca="true" t="shared" si="16" ref="E129:E135">SUM(C129:D129)</f>
        <v>2312720</v>
      </c>
      <c r="F129" s="125">
        <f aca="true" t="shared" si="17" ref="F129:F135">SUM(G129:I129)</f>
        <v>8600</v>
      </c>
      <c r="G129" s="124">
        <v>200</v>
      </c>
      <c r="H129" s="124"/>
      <c r="I129" s="124">
        <v>8400</v>
      </c>
      <c r="J129" s="124">
        <f aca="true" t="shared" si="18" ref="J129:J135">E129-G129</f>
        <v>2312520</v>
      </c>
      <c r="K129" s="126">
        <v>2295520</v>
      </c>
      <c r="L129" s="124"/>
      <c r="M129" s="122"/>
      <c r="N129" s="29">
        <f aca="true" t="shared" si="19" ref="N129:N135">K129+M129</f>
        <v>2295520</v>
      </c>
      <c r="O129" s="29">
        <f t="shared" si="15"/>
        <v>3751</v>
      </c>
      <c r="P129" s="29"/>
    </row>
    <row r="130" spans="1:16" ht="24.75" customHeight="1">
      <c r="A130" s="122" t="s">
        <v>70</v>
      </c>
      <c r="B130" s="123">
        <v>651</v>
      </c>
      <c r="C130" s="124">
        <v>2282732</v>
      </c>
      <c r="D130" s="124">
        <v>150296</v>
      </c>
      <c r="E130" s="124">
        <f t="shared" si="16"/>
        <v>2433028</v>
      </c>
      <c r="F130" s="125">
        <f t="shared" si="17"/>
        <v>25114</v>
      </c>
      <c r="G130" s="124"/>
      <c r="H130" s="124"/>
      <c r="I130" s="124">
        <v>25114</v>
      </c>
      <c r="J130" s="124">
        <f t="shared" si="18"/>
        <v>2433028</v>
      </c>
      <c r="K130" s="126">
        <v>2426028</v>
      </c>
      <c r="L130" s="124"/>
      <c r="M130" s="122"/>
      <c r="N130" s="29">
        <f t="shared" si="19"/>
        <v>2426028</v>
      </c>
      <c r="O130" s="29">
        <f t="shared" si="15"/>
        <v>3727</v>
      </c>
      <c r="P130" s="29"/>
    </row>
    <row r="131" spans="1:16" ht="24.75" customHeight="1">
      <c r="A131" s="143" t="s">
        <v>71</v>
      </c>
      <c r="B131" s="144">
        <v>232</v>
      </c>
      <c r="C131" s="145">
        <v>829951</v>
      </c>
      <c r="D131" s="145">
        <v>63844</v>
      </c>
      <c r="E131" s="124">
        <f t="shared" si="16"/>
        <v>893795</v>
      </c>
      <c r="F131" s="125">
        <f t="shared" si="17"/>
        <v>5500</v>
      </c>
      <c r="G131" s="124"/>
      <c r="H131" s="124"/>
      <c r="I131" s="124">
        <v>5500</v>
      </c>
      <c r="J131" s="124">
        <f t="shared" si="18"/>
        <v>893795</v>
      </c>
      <c r="K131" s="126">
        <v>886795</v>
      </c>
      <c r="L131" s="124"/>
      <c r="M131" s="122"/>
      <c r="N131" s="29">
        <f t="shared" si="19"/>
        <v>886795</v>
      </c>
      <c r="O131" s="29">
        <f t="shared" si="15"/>
        <v>3822</v>
      </c>
      <c r="P131" s="29"/>
    </row>
    <row r="132" spans="1:16" ht="24.75" customHeight="1">
      <c r="A132" s="146" t="s">
        <v>72</v>
      </c>
      <c r="B132" s="123">
        <v>180</v>
      </c>
      <c r="C132" s="124">
        <v>547978</v>
      </c>
      <c r="D132" s="124">
        <v>47908</v>
      </c>
      <c r="E132" s="124">
        <f t="shared" si="16"/>
        <v>595886</v>
      </c>
      <c r="F132" s="125">
        <f t="shared" si="17"/>
        <v>0</v>
      </c>
      <c r="G132" s="124"/>
      <c r="H132" s="124"/>
      <c r="I132" s="124"/>
      <c r="J132" s="124">
        <f t="shared" si="18"/>
        <v>595886</v>
      </c>
      <c r="K132" s="126">
        <v>588886</v>
      </c>
      <c r="L132" s="124"/>
      <c r="M132" s="122"/>
      <c r="N132" s="29">
        <f t="shared" si="19"/>
        <v>588886</v>
      </c>
      <c r="O132" s="29">
        <f t="shared" si="15"/>
        <v>3272</v>
      </c>
      <c r="P132" s="29"/>
    </row>
    <row r="133" spans="1:16" ht="24.75" customHeight="1">
      <c r="A133" s="122" t="s">
        <v>73</v>
      </c>
      <c r="B133" s="147">
        <v>211</v>
      </c>
      <c r="C133" s="148">
        <v>799266</v>
      </c>
      <c r="D133" s="148">
        <v>79728</v>
      </c>
      <c r="E133" s="124">
        <f t="shared" si="16"/>
        <v>878994</v>
      </c>
      <c r="F133" s="125">
        <f t="shared" si="17"/>
        <v>580</v>
      </c>
      <c r="G133" s="124"/>
      <c r="H133" s="124"/>
      <c r="I133" s="124">
        <v>580</v>
      </c>
      <c r="J133" s="124">
        <f t="shared" si="18"/>
        <v>878994</v>
      </c>
      <c r="K133" s="126">
        <v>871994</v>
      </c>
      <c r="L133" s="124"/>
      <c r="M133" s="122"/>
      <c r="N133" s="29">
        <f t="shared" si="19"/>
        <v>871994</v>
      </c>
      <c r="O133" s="29">
        <f t="shared" si="15"/>
        <v>4133</v>
      </c>
      <c r="P133" s="29"/>
    </row>
    <row r="134" spans="1:16" ht="24.75" customHeight="1">
      <c r="A134" s="149" t="s">
        <v>74</v>
      </c>
      <c r="B134" s="147">
        <v>88</v>
      </c>
      <c r="C134" s="148">
        <v>259055</v>
      </c>
      <c r="D134" s="148">
        <v>36707</v>
      </c>
      <c r="E134" s="124">
        <f t="shared" si="16"/>
        <v>295762</v>
      </c>
      <c r="F134" s="125">
        <f t="shared" si="17"/>
        <v>0</v>
      </c>
      <c r="G134" s="148"/>
      <c r="H134" s="124"/>
      <c r="I134" s="148"/>
      <c r="J134" s="124">
        <f t="shared" si="18"/>
        <v>295762</v>
      </c>
      <c r="K134" s="126">
        <v>295762</v>
      </c>
      <c r="L134" s="124"/>
      <c r="M134" s="122"/>
      <c r="N134" s="29">
        <f t="shared" si="19"/>
        <v>295762</v>
      </c>
      <c r="O134" s="29">
        <f t="shared" si="15"/>
        <v>3361</v>
      </c>
      <c r="P134" s="29"/>
    </row>
    <row r="135" spans="1:16" ht="24.75" customHeight="1">
      <c r="A135" s="150" t="s">
        <v>75</v>
      </c>
      <c r="B135" s="147">
        <v>326</v>
      </c>
      <c r="C135" s="148">
        <v>656325</v>
      </c>
      <c r="D135" s="148">
        <v>77749</v>
      </c>
      <c r="E135" s="124">
        <f t="shared" si="16"/>
        <v>734074</v>
      </c>
      <c r="F135" s="125">
        <f t="shared" si="17"/>
        <v>0</v>
      </c>
      <c r="G135" s="148"/>
      <c r="H135" s="124"/>
      <c r="I135" s="148"/>
      <c r="J135" s="124">
        <f t="shared" si="18"/>
        <v>734074</v>
      </c>
      <c r="K135" s="126">
        <v>722074</v>
      </c>
      <c r="L135" s="124"/>
      <c r="M135" s="122"/>
      <c r="N135" s="29">
        <f t="shared" si="19"/>
        <v>722074</v>
      </c>
      <c r="O135" s="29">
        <f t="shared" si="15"/>
        <v>2215</v>
      </c>
      <c r="P135" s="29"/>
    </row>
    <row r="136" spans="1:16" ht="30" customHeight="1">
      <c r="A136" s="129" t="s">
        <v>37</v>
      </c>
      <c r="B136" s="54">
        <f aca="true" t="shared" si="20" ref="B136:I136">SUM(B128:B135)</f>
        <v>2924</v>
      </c>
      <c r="C136" s="95">
        <f t="shared" si="20"/>
        <v>10066220</v>
      </c>
      <c r="D136" s="95">
        <f t="shared" si="20"/>
        <v>961979</v>
      </c>
      <c r="E136" s="95">
        <f t="shared" si="20"/>
        <v>11028199</v>
      </c>
      <c r="F136" s="95">
        <f t="shared" si="20"/>
        <v>43994</v>
      </c>
      <c r="G136" s="95">
        <f t="shared" si="20"/>
        <v>1200</v>
      </c>
      <c r="H136" s="95">
        <f t="shared" si="20"/>
        <v>0</v>
      </c>
      <c r="I136" s="95">
        <f t="shared" si="20"/>
        <v>42794</v>
      </c>
      <c r="J136" s="95">
        <f>SUM(J128:J135)</f>
        <v>11026999</v>
      </c>
      <c r="K136" s="113">
        <f>SUM(K128:K135)</f>
        <v>10926999</v>
      </c>
      <c r="L136" s="113"/>
      <c r="M136" s="113"/>
      <c r="N136" s="113">
        <f>SUM(N128:N135)</f>
        <v>10926999</v>
      </c>
      <c r="O136" s="29">
        <f t="shared" si="15"/>
        <v>3737</v>
      </c>
      <c r="P136" s="45"/>
    </row>
    <row r="137" spans="1:16" ht="15">
      <c r="A137" s="151"/>
      <c r="B137" s="151"/>
      <c r="C137" s="151"/>
      <c r="D137" s="61"/>
      <c r="E137" s="61"/>
      <c r="F137" s="61"/>
      <c r="G137" s="61"/>
      <c r="H137" s="61"/>
      <c r="I137" s="61"/>
      <c r="J137" s="152"/>
      <c r="K137" s="37"/>
      <c r="L137" s="131"/>
      <c r="N137" s="153"/>
      <c r="O137" s="154"/>
      <c r="P137" s="37"/>
    </row>
    <row r="138" spans="1:16" ht="57" customHeight="1">
      <c r="A138" s="155" t="s">
        <v>76</v>
      </c>
      <c r="B138" s="137">
        <v>485</v>
      </c>
      <c r="C138" s="156"/>
      <c r="D138" s="156"/>
      <c r="E138" s="156"/>
      <c r="F138" s="128"/>
      <c r="G138" s="154"/>
      <c r="H138" s="154"/>
      <c r="I138" s="154"/>
      <c r="J138" s="95">
        <v>848814</v>
      </c>
      <c r="K138" s="45"/>
      <c r="L138" s="54"/>
      <c r="M138" s="122"/>
      <c r="N138" s="45">
        <v>848814</v>
      </c>
      <c r="O138" s="138"/>
      <c r="P138" s="122"/>
    </row>
    <row r="139" spans="1:10" ht="15">
      <c r="A139" s="157"/>
      <c r="B139" s="157"/>
      <c r="C139" s="157"/>
      <c r="D139" s="157"/>
      <c r="E139" s="157"/>
      <c r="F139" s="157"/>
      <c r="G139" s="157"/>
      <c r="H139" s="157"/>
      <c r="I139" s="157"/>
      <c r="J139" s="152"/>
    </row>
    <row r="140" spans="1:10" ht="15">
      <c r="A140" s="157"/>
      <c r="B140" s="157"/>
      <c r="C140" s="157"/>
      <c r="D140" s="157"/>
      <c r="E140" s="157"/>
      <c r="F140" s="157"/>
      <c r="G140" s="157"/>
      <c r="H140" s="157"/>
      <c r="I140" s="157"/>
      <c r="J140" s="152"/>
    </row>
    <row r="141" spans="1:10" ht="15">
      <c r="A141" s="157"/>
      <c r="B141" s="157"/>
      <c r="C141" s="157"/>
      <c r="D141" s="157"/>
      <c r="E141" s="157"/>
      <c r="F141" s="157"/>
      <c r="G141" s="157"/>
      <c r="H141" s="157"/>
      <c r="I141" s="157"/>
      <c r="J141" s="152"/>
    </row>
    <row r="142" spans="1:10" ht="15">
      <c r="A142" s="157"/>
      <c r="B142" s="157"/>
      <c r="C142" s="157"/>
      <c r="D142" s="157"/>
      <c r="E142" s="157"/>
      <c r="F142" s="157"/>
      <c r="G142" s="157"/>
      <c r="H142" s="157"/>
      <c r="I142" s="157"/>
      <c r="J142" s="152"/>
    </row>
    <row r="143" spans="1:10" ht="15">
      <c r="A143" s="157"/>
      <c r="B143" s="157"/>
      <c r="C143" s="157"/>
      <c r="D143" s="157"/>
      <c r="E143" s="157"/>
      <c r="F143" s="157"/>
      <c r="G143" s="157"/>
      <c r="H143" s="157"/>
      <c r="I143" s="157"/>
      <c r="J143" s="152"/>
    </row>
    <row r="144" spans="1:10" ht="15">
      <c r="A144" s="157"/>
      <c r="B144" s="157"/>
      <c r="C144" s="157"/>
      <c r="D144" s="157"/>
      <c r="E144" s="157"/>
      <c r="F144" s="157"/>
      <c r="G144" s="157"/>
      <c r="H144" s="157"/>
      <c r="I144" s="157"/>
      <c r="J144" s="152"/>
    </row>
    <row r="145" spans="1:10" ht="15">
      <c r="A145" s="157"/>
      <c r="B145" s="157"/>
      <c r="C145" s="157"/>
      <c r="D145" s="157"/>
      <c r="E145" s="157"/>
      <c r="F145" s="157"/>
      <c r="G145" s="157"/>
      <c r="H145" s="157"/>
      <c r="I145" s="157"/>
      <c r="J145" s="152"/>
    </row>
    <row r="146" spans="1:10" ht="15">
      <c r="A146" s="157"/>
      <c r="B146" s="157"/>
      <c r="C146" s="157"/>
      <c r="D146" s="157"/>
      <c r="E146" s="157"/>
      <c r="F146" s="157"/>
      <c r="G146" s="157"/>
      <c r="H146" s="157"/>
      <c r="I146" s="157"/>
      <c r="J146" s="152"/>
    </row>
    <row r="147" spans="1:10" ht="15">
      <c r="A147" s="157"/>
      <c r="B147" s="157"/>
      <c r="C147" s="157"/>
      <c r="D147" s="157"/>
      <c r="E147" s="157"/>
      <c r="F147" s="157"/>
      <c r="G147" s="157"/>
      <c r="H147" s="157"/>
      <c r="I147" s="157"/>
      <c r="J147" s="152"/>
    </row>
    <row r="148" spans="1:10" ht="15">
      <c r="A148" s="157"/>
      <c r="B148" s="157"/>
      <c r="C148" s="157"/>
      <c r="D148" s="157"/>
      <c r="E148" s="157"/>
      <c r="F148" s="157"/>
      <c r="G148" s="157"/>
      <c r="H148" s="157"/>
      <c r="I148" s="157"/>
      <c r="J148" s="152"/>
    </row>
    <row r="149" spans="1:10" ht="15">
      <c r="A149" s="157"/>
      <c r="B149" s="157"/>
      <c r="C149" s="157"/>
      <c r="D149" s="157"/>
      <c r="E149" s="157"/>
      <c r="F149" s="157"/>
      <c r="G149" s="157"/>
      <c r="H149" s="157"/>
      <c r="I149" s="157"/>
      <c r="J149" s="152"/>
    </row>
    <row r="150" spans="1:10" ht="15">
      <c r="A150" s="157"/>
      <c r="B150" s="157"/>
      <c r="C150" s="157"/>
      <c r="D150" s="157"/>
      <c r="E150" s="157"/>
      <c r="F150" s="157"/>
      <c r="G150" s="157"/>
      <c r="H150" s="157"/>
      <c r="I150" s="157"/>
      <c r="J150" s="152"/>
    </row>
    <row r="151" spans="1:10" ht="15">
      <c r="A151" s="157"/>
      <c r="B151" s="157"/>
      <c r="C151" s="157"/>
      <c r="D151" s="157"/>
      <c r="E151" s="157"/>
      <c r="F151" s="157"/>
      <c r="G151" s="157"/>
      <c r="H151" s="157"/>
      <c r="I151" s="157"/>
      <c r="J151" s="152"/>
    </row>
    <row r="152" spans="1:10" ht="15">
      <c r="A152" s="157"/>
      <c r="B152" s="157"/>
      <c r="C152" s="157"/>
      <c r="D152" s="157"/>
      <c r="E152" s="157"/>
      <c r="F152" s="157"/>
      <c r="G152" s="157"/>
      <c r="H152" s="157"/>
      <c r="I152" s="157"/>
      <c r="J152" s="152"/>
    </row>
    <row r="153" spans="1:10" ht="15">
      <c r="A153" s="157"/>
      <c r="B153" s="157"/>
      <c r="C153" s="157"/>
      <c r="D153" s="157"/>
      <c r="E153" s="157"/>
      <c r="F153" s="157"/>
      <c r="G153" s="157"/>
      <c r="H153" s="157"/>
      <c r="I153" s="157"/>
      <c r="J153" s="152"/>
    </row>
    <row r="154" spans="1:10" ht="15">
      <c r="A154" s="157"/>
      <c r="B154" s="157"/>
      <c r="C154" s="157"/>
      <c r="D154" s="157"/>
      <c r="E154" s="157"/>
      <c r="F154" s="157"/>
      <c r="G154" s="157"/>
      <c r="H154" s="157"/>
      <c r="I154" s="157"/>
      <c r="J154" s="152"/>
    </row>
    <row r="155" spans="1:10" ht="15">
      <c r="A155" s="157"/>
      <c r="B155" s="157"/>
      <c r="C155" s="157"/>
      <c r="D155" s="157"/>
      <c r="E155" s="157"/>
      <c r="F155" s="157"/>
      <c r="G155" s="157"/>
      <c r="H155" s="157"/>
      <c r="I155" s="157"/>
      <c r="J155" s="152"/>
    </row>
    <row r="156" spans="1:10" ht="15">
      <c r="A156" s="157"/>
      <c r="B156" s="157"/>
      <c r="C156" s="157"/>
      <c r="D156" s="157"/>
      <c r="E156" s="157"/>
      <c r="F156" s="157"/>
      <c r="G156" s="157"/>
      <c r="H156" s="157"/>
      <c r="I156" s="157"/>
      <c r="J156" s="152"/>
    </row>
    <row r="157" spans="1:10" ht="15">
      <c r="A157" s="157"/>
      <c r="B157" s="157"/>
      <c r="C157" s="157"/>
      <c r="D157" s="157"/>
      <c r="E157" s="157"/>
      <c r="F157" s="157"/>
      <c r="G157" s="157"/>
      <c r="H157" s="157"/>
      <c r="I157" s="157"/>
      <c r="J157" s="152"/>
    </row>
    <row r="158" spans="1:10" ht="15">
      <c r="A158" s="157"/>
      <c r="B158" s="157"/>
      <c r="C158" s="157"/>
      <c r="D158" s="157"/>
      <c r="E158" s="157"/>
      <c r="F158" s="157"/>
      <c r="G158" s="157"/>
      <c r="H158" s="157"/>
      <c r="I158" s="157"/>
      <c r="J158" s="152"/>
    </row>
    <row r="159" spans="1:16" ht="18">
      <c r="A159" s="3" t="s">
        <v>4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1" ht="15.75">
      <c r="A160" s="4" t="s">
        <v>39</v>
      </c>
      <c r="B160" s="4"/>
      <c r="C160" s="4"/>
      <c r="J160" s="152"/>
      <c r="K160" s="37"/>
    </row>
    <row r="161" spans="1:10" ht="15.75">
      <c r="A161" s="4" t="s">
        <v>77</v>
      </c>
      <c r="B161" s="4"/>
      <c r="C161" s="4"/>
      <c r="J161" s="5"/>
    </row>
    <row r="162" spans="1:10" ht="15.75">
      <c r="A162" s="4"/>
      <c r="B162" s="4"/>
      <c r="C162" s="4"/>
      <c r="J162" s="5"/>
    </row>
    <row r="163" spans="1:16" ht="24" customHeight="1">
      <c r="A163" s="70" t="s">
        <v>6</v>
      </c>
      <c r="B163" s="71" t="s">
        <v>7</v>
      </c>
      <c r="C163" s="72" t="s">
        <v>8</v>
      </c>
      <c r="D163" s="73"/>
      <c r="E163" s="74" t="s">
        <v>9</v>
      </c>
      <c r="F163" s="74" t="s">
        <v>10</v>
      </c>
      <c r="G163" s="75" t="s">
        <v>11</v>
      </c>
      <c r="H163" s="76"/>
      <c r="I163" s="77"/>
      <c r="J163" s="74" t="s">
        <v>12</v>
      </c>
      <c r="K163" s="75" t="s">
        <v>13</v>
      </c>
      <c r="L163" s="76"/>
      <c r="M163" s="77"/>
      <c r="N163" s="8" t="s">
        <v>14</v>
      </c>
      <c r="O163" s="71" t="s">
        <v>15</v>
      </c>
      <c r="P163" s="78" t="s">
        <v>16</v>
      </c>
    </row>
    <row r="164" spans="1:16" ht="56.25" customHeight="1">
      <c r="A164" s="79"/>
      <c r="B164" s="80"/>
      <c r="C164" s="81" t="s">
        <v>17</v>
      </c>
      <c r="D164" s="81" t="s">
        <v>18</v>
      </c>
      <c r="E164" s="82"/>
      <c r="F164" s="82"/>
      <c r="G164" s="83" t="s">
        <v>19</v>
      </c>
      <c r="H164" s="83" t="s">
        <v>20</v>
      </c>
      <c r="I164" s="83" t="s">
        <v>21</v>
      </c>
      <c r="J164" s="82"/>
      <c r="K164" s="84" t="s">
        <v>22</v>
      </c>
      <c r="L164" s="21" t="s">
        <v>23</v>
      </c>
      <c r="M164" s="85" t="s">
        <v>24</v>
      </c>
      <c r="N164" s="17"/>
      <c r="O164" s="80"/>
      <c r="P164" s="86" t="s">
        <v>25</v>
      </c>
    </row>
    <row r="165" spans="1:16" s="28" customFormat="1" ht="9.75" customHeight="1">
      <c r="A165" s="23">
        <v>1</v>
      </c>
      <c r="B165" s="23">
        <v>2</v>
      </c>
      <c r="C165" s="24">
        <v>3</v>
      </c>
      <c r="D165" s="24">
        <v>4</v>
      </c>
      <c r="E165" s="25">
        <v>5</v>
      </c>
      <c r="F165" s="23">
        <v>6</v>
      </c>
      <c r="G165" s="25">
        <v>7</v>
      </c>
      <c r="H165" s="25">
        <v>8</v>
      </c>
      <c r="I165" s="25">
        <v>9</v>
      </c>
      <c r="J165" s="25">
        <v>10</v>
      </c>
      <c r="K165" s="25">
        <v>11</v>
      </c>
      <c r="L165" s="25">
        <v>12</v>
      </c>
      <c r="M165" s="26">
        <v>13</v>
      </c>
      <c r="N165" s="23">
        <v>14</v>
      </c>
      <c r="O165" s="27">
        <v>15</v>
      </c>
      <c r="P165" s="26">
        <v>16</v>
      </c>
    </row>
    <row r="166" spans="1:16" ht="24.75" customHeight="1">
      <c r="A166" s="143" t="s">
        <v>71</v>
      </c>
      <c r="B166" s="158">
        <v>87</v>
      </c>
      <c r="C166" s="159">
        <v>330272</v>
      </c>
      <c r="D166" s="31">
        <v>24056</v>
      </c>
      <c r="E166" s="31">
        <f>SUM(C166:D166)</f>
        <v>354328</v>
      </c>
      <c r="F166" s="32">
        <f>SUM(G166:I166)</f>
        <v>2000</v>
      </c>
      <c r="G166" s="31">
        <v>0</v>
      </c>
      <c r="H166" s="31">
        <v>0</v>
      </c>
      <c r="I166" s="31">
        <v>2000</v>
      </c>
      <c r="J166" s="31">
        <f>E166-G166</f>
        <v>354328</v>
      </c>
      <c r="K166" s="115">
        <v>348356</v>
      </c>
      <c r="L166" s="31"/>
      <c r="M166" s="122"/>
      <c r="N166" s="29">
        <f>K166+M166</f>
        <v>348356</v>
      </c>
      <c r="O166" s="29">
        <f>N166/B166</f>
        <v>4004</v>
      </c>
      <c r="P166" s="160"/>
    </row>
    <row r="167" spans="1:16" ht="24.75" customHeight="1">
      <c r="A167" s="122" t="s">
        <v>73</v>
      </c>
      <c r="B167" s="78">
        <v>327</v>
      </c>
      <c r="C167" s="161">
        <v>948198</v>
      </c>
      <c r="D167" s="161">
        <v>111457</v>
      </c>
      <c r="E167" s="31">
        <f>SUM(C167:D167)</f>
        <v>1059655</v>
      </c>
      <c r="F167" s="32">
        <f>SUM(G167:I167)</f>
        <v>0</v>
      </c>
      <c r="G167" s="31">
        <v>0</v>
      </c>
      <c r="H167" s="31">
        <v>0</v>
      </c>
      <c r="I167" s="31">
        <v>0</v>
      </c>
      <c r="J167" s="31">
        <f>E167-G167</f>
        <v>1059655</v>
      </c>
      <c r="K167" s="115">
        <v>1037208</v>
      </c>
      <c r="L167" s="31"/>
      <c r="M167" s="122"/>
      <c r="N167" s="29">
        <f>K167+M167</f>
        <v>1037208</v>
      </c>
      <c r="O167" s="29">
        <f>N167/B167</f>
        <v>3172</v>
      </c>
      <c r="P167" s="160"/>
    </row>
    <row r="168" spans="1:16" ht="24.75" customHeight="1">
      <c r="A168" s="149" t="s">
        <v>78</v>
      </c>
      <c r="B168" s="78">
        <v>107</v>
      </c>
      <c r="C168" s="161">
        <v>62878</v>
      </c>
      <c r="D168" s="161">
        <v>26358</v>
      </c>
      <c r="E168" s="31">
        <f>SUM(C168:D168)</f>
        <v>89236</v>
      </c>
      <c r="F168" s="32">
        <f>SUM(G168:I168)</f>
        <v>0</v>
      </c>
      <c r="G168" s="31">
        <v>0</v>
      </c>
      <c r="H168" s="31">
        <v>0</v>
      </c>
      <c r="I168" s="31">
        <v>0</v>
      </c>
      <c r="J168" s="31">
        <f>E168-G168</f>
        <v>89236</v>
      </c>
      <c r="K168" s="115">
        <v>81892</v>
      </c>
      <c r="L168" s="31"/>
      <c r="M168" s="122"/>
      <c r="N168" s="29">
        <f>K168+M168</f>
        <v>81892</v>
      </c>
      <c r="O168" s="29">
        <f>N168/B168</f>
        <v>765</v>
      </c>
      <c r="P168" s="160"/>
    </row>
    <row r="169" spans="1:16" ht="24.75" customHeight="1">
      <c r="A169" s="129" t="s">
        <v>37</v>
      </c>
      <c r="B169" s="129">
        <f aca="true" t="shared" si="21" ref="B169:I169">SUM(B166:B168)</f>
        <v>521</v>
      </c>
      <c r="C169" s="95">
        <f t="shared" si="21"/>
        <v>1341348</v>
      </c>
      <c r="D169" s="95">
        <f t="shared" si="21"/>
        <v>161871</v>
      </c>
      <c r="E169" s="95">
        <f t="shared" si="21"/>
        <v>1503219</v>
      </c>
      <c r="F169" s="95">
        <f t="shared" si="21"/>
        <v>2000</v>
      </c>
      <c r="G169" s="95">
        <f t="shared" si="21"/>
        <v>0</v>
      </c>
      <c r="H169" s="95">
        <f t="shared" si="21"/>
        <v>0</v>
      </c>
      <c r="I169" s="95">
        <f t="shared" si="21"/>
        <v>2000</v>
      </c>
      <c r="J169" s="95">
        <f>SUM(J166:J168)</f>
        <v>1503219</v>
      </c>
      <c r="K169" s="95">
        <f>SUM(K166:K168)</f>
        <v>1467456</v>
      </c>
      <c r="L169" s="95"/>
      <c r="M169" s="122"/>
      <c r="N169" s="45">
        <f>SUM(N166:N168)</f>
        <v>1467456</v>
      </c>
      <c r="O169" s="130">
        <f>N169/B169</f>
        <v>2817</v>
      </c>
      <c r="P169" s="162"/>
    </row>
    <row r="170" spans="11:15" ht="15">
      <c r="K170" s="37"/>
      <c r="L170" s="131"/>
      <c r="M170" s="138"/>
      <c r="O170" s="163"/>
    </row>
    <row r="171" spans="1:16" ht="73.5" customHeight="1">
      <c r="A171" s="155" t="s">
        <v>79</v>
      </c>
      <c r="B171" s="129">
        <v>79</v>
      </c>
      <c r="C171" s="164"/>
      <c r="D171" s="164"/>
      <c r="E171" s="164"/>
      <c r="F171" s="165"/>
      <c r="G171" s="45"/>
      <c r="H171" s="45"/>
      <c r="I171" s="45"/>
      <c r="J171" s="95">
        <v>222097</v>
      </c>
      <c r="K171" s="45"/>
      <c r="L171" s="54"/>
      <c r="M171" s="122"/>
      <c r="N171" s="45">
        <v>222097</v>
      </c>
      <c r="O171" s="138">
        <f>N171/B171</f>
        <v>2811</v>
      </c>
      <c r="P171" s="122"/>
    </row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spans="1:16" ht="18">
      <c r="A192" s="3" t="s">
        <v>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2" ht="15.75">
      <c r="A193" s="4" t="s">
        <v>39</v>
      </c>
      <c r="B193" s="4"/>
      <c r="C193" s="4"/>
      <c r="K193" s="6"/>
      <c r="L193" s="6"/>
    </row>
    <row r="194" spans="1:12" ht="15.75">
      <c r="A194" s="4" t="s">
        <v>80</v>
      </c>
      <c r="B194" s="4"/>
      <c r="C194" s="4"/>
      <c r="J194" s="5"/>
      <c r="K194" s="6"/>
      <c r="L194" s="6"/>
    </row>
    <row r="195" spans="1:12" ht="15.75">
      <c r="A195" s="4"/>
      <c r="B195" s="4"/>
      <c r="C195" s="4"/>
      <c r="J195" s="5"/>
      <c r="K195" s="6"/>
      <c r="L195" s="6"/>
    </row>
    <row r="196" spans="1:16" s="15" customFormat="1" ht="24" customHeight="1">
      <c r="A196" s="7" t="s">
        <v>6</v>
      </c>
      <c r="B196" s="8" t="s">
        <v>7</v>
      </c>
      <c r="C196" s="9" t="s">
        <v>8</v>
      </c>
      <c r="D196" s="10"/>
      <c r="E196" s="8" t="s">
        <v>9</v>
      </c>
      <c r="F196" s="8" t="s">
        <v>10</v>
      </c>
      <c r="G196" s="11" t="s">
        <v>11</v>
      </c>
      <c r="H196" s="12"/>
      <c r="I196" s="13"/>
      <c r="J196" s="8" t="s">
        <v>12</v>
      </c>
      <c r="K196" s="11" t="s">
        <v>13</v>
      </c>
      <c r="L196" s="12"/>
      <c r="M196" s="13"/>
      <c r="N196" s="8" t="s">
        <v>14</v>
      </c>
      <c r="O196" s="8" t="s">
        <v>15</v>
      </c>
      <c r="P196" s="14" t="s">
        <v>16</v>
      </c>
    </row>
    <row r="197" spans="1:16" s="15" customFormat="1" ht="56.25" customHeight="1">
      <c r="A197" s="16"/>
      <c r="B197" s="17"/>
      <c r="C197" s="18" t="s">
        <v>17</v>
      </c>
      <c r="D197" s="18" t="s">
        <v>18</v>
      </c>
      <c r="E197" s="17"/>
      <c r="F197" s="17"/>
      <c r="G197" s="19" t="s">
        <v>19</v>
      </c>
      <c r="H197" s="19" t="s">
        <v>20</v>
      </c>
      <c r="I197" s="19" t="s">
        <v>21</v>
      </c>
      <c r="J197" s="17"/>
      <c r="K197" s="20" t="s">
        <v>22</v>
      </c>
      <c r="L197" s="21" t="s">
        <v>23</v>
      </c>
      <c r="M197" s="19" t="s">
        <v>24</v>
      </c>
      <c r="N197" s="17"/>
      <c r="O197" s="17"/>
      <c r="P197" s="22" t="s">
        <v>25</v>
      </c>
    </row>
    <row r="198" spans="1:16" s="28" customFormat="1" ht="11.25">
      <c r="A198" s="23">
        <v>1</v>
      </c>
      <c r="B198" s="23">
        <v>2</v>
      </c>
      <c r="C198" s="23">
        <v>3</v>
      </c>
      <c r="D198" s="23">
        <v>4</v>
      </c>
      <c r="E198" s="25">
        <v>5</v>
      </c>
      <c r="F198" s="23">
        <v>6</v>
      </c>
      <c r="G198" s="25">
        <v>7</v>
      </c>
      <c r="H198" s="25">
        <v>8</v>
      </c>
      <c r="I198" s="25">
        <v>9</v>
      </c>
      <c r="J198" s="166">
        <v>10</v>
      </c>
      <c r="K198" s="25">
        <v>11</v>
      </c>
      <c r="L198" s="25">
        <v>12</v>
      </c>
      <c r="M198" s="26">
        <v>13</v>
      </c>
      <c r="N198" s="23">
        <v>14</v>
      </c>
      <c r="O198" s="26">
        <v>15</v>
      </c>
      <c r="P198" s="26">
        <v>16</v>
      </c>
    </row>
    <row r="199" spans="1:16" ht="24.75" customHeight="1">
      <c r="A199" s="143" t="s">
        <v>71</v>
      </c>
      <c r="B199" s="158">
        <v>458</v>
      </c>
      <c r="C199" s="159">
        <v>1509712</v>
      </c>
      <c r="D199" s="31">
        <v>130935</v>
      </c>
      <c r="E199" s="31">
        <f aca="true" t="shared" si="22" ref="E199:E204">SUM(C199:D199)</f>
        <v>1640647</v>
      </c>
      <c r="F199" s="32">
        <f aca="true" t="shared" si="23" ref="F199:F204">G199+H199+I199</f>
        <v>9360</v>
      </c>
      <c r="G199" s="31"/>
      <c r="H199" s="31">
        <v>2500</v>
      </c>
      <c r="I199" s="31">
        <v>6860</v>
      </c>
      <c r="J199" s="31">
        <f aca="true" t="shared" si="24" ref="J199:J204">E199-G199</f>
        <v>1640647</v>
      </c>
      <c r="K199" s="115">
        <v>1618647</v>
      </c>
      <c r="L199" s="31"/>
      <c r="M199" s="167"/>
      <c r="N199" s="29">
        <f aca="true" t="shared" si="25" ref="N199:N204">K199+M199</f>
        <v>1618647</v>
      </c>
      <c r="O199" s="29">
        <f aca="true" t="shared" si="26" ref="O199:O205">N199/B199</f>
        <v>3534</v>
      </c>
      <c r="P199" s="29"/>
    </row>
    <row r="200" spans="1:16" ht="24.75" customHeight="1">
      <c r="A200" s="146" t="s">
        <v>72</v>
      </c>
      <c r="B200" s="111">
        <v>700</v>
      </c>
      <c r="C200" s="159">
        <v>2532650</v>
      </c>
      <c r="D200" s="31">
        <v>151235</v>
      </c>
      <c r="E200" s="31">
        <f t="shared" si="22"/>
        <v>2683885</v>
      </c>
      <c r="F200" s="32">
        <f t="shared" si="23"/>
        <v>14035</v>
      </c>
      <c r="G200" s="31"/>
      <c r="H200" s="31">
        <v>8000</v>
      </c>
      <c r="I200" s="31">
        <v>6035</v>
      </c>
      <c r="J200" s="31">
        <f t="shared" si="24"/>
        <v>2683885</v>
      </c>
      <c r="K200" s="115">
        <v>2670885</v>
      </c>
      <c r="L200" s="31"/>
      <c r="M200" s="167"/>
      <c r="N200" s="29">
        <f t="shared" si="25"/>
        <v>2670885</v>
      </c>
      <c r="O200" s="29">
        <f t="shared" si="26"/>
        <v>3816</v>
      </c>
      <c r="P200" s="29"/>
    </row>
    <row r="201" spans="1:16" ht="24.75" customHeight="1">
      <c r="A201" s="122" t="s">
        <v>73</v>
      </c>
      <c r="B201" s="91">
        <v>349</v>
      </c>
      <c r="C201" s="31">
        <v>1253879</v>
      </c>
      <c r="D201" s="31">
        <v>141237</v>
      </c>
      <c r="E201" s="31">
        <f t="shared" si="22"/>
        <v>1395116</v>
      </c>
      <c r="F201" s="32">
        <f t="shared" si="23"/>
        <v>15805</v>
      </c>
      <c r="G201" s="31"/>
      <c r="H201" s="31">
        <v>5500</v>
      </c>
      <c r="I201" s="31">
        <v>10305</v>
      </c>
      <c r="J201" s="31">
        <f t="shared" si="24"/>
        <v>1395116</v>
      </c>
      <c r="K201" s="115">
        <v>1383116</v>
      </c>
      <c r="L201" s="31"/>
      <c r="M201" s="167"/>
      <c r="N201" s="29">
        <f t="shared" si="25"/>
        <v>1383116</v>
      </c>
      <c r="O201" s="29">
        <f t="shared" si="26"/>
        <v>3963</v>
      </c>
      <c r="P201" s="29"/>
    </row>
    <row r="202" spans="1:16" ht="24.75" customHeight="1">
      <c r="A202" s="149" t="s">
        <v>74</v>
      </c>
      <c r="B202" s="91">
        <v>831</v>
      </c>
      <c r="C202" s="31">
        <v>3039650</v>
      </c>
      <c r="D202" s="31">
        <v>395281</v>
      </c>
      <c r="E202" s="31">
        <f t="shared" si="22"/>
        <v>3434931</v>
      </c>
      <c r="F202" s="32">
        <f t="shared" si="23"/>
        <v>19979</v>
      </c>
      <c r="G202" s="31"/>
      <c r="H202" s="31">
        <v>8000</v>
      </c>
      <c r="I202" s="31">
        <v>11979</v>
      </c>
      <c r="J202" s="31">
        <f t="shared" si="24"/>
        <v>3434931</v>
      </c>
      <c r="K202" s="115">
        <v>3382931</v>
      </c>
      <c r="L202" s="31"/>
      <c r="M202" s="167"/>
      <c r="N202" s="29">
        <f t="shared" si="25"/>
        <v>3382931</v>
      </c>
      <c r="O202" s="29">
        <f t="shared" si="26"/>
        <v>4071</v>
      </c>
      <c r="P202" s="29"/>
    </row>
    <row r="203" spans="1:16" ht="36" customHeight="1">
      <c r="A203" s="168" t="s">
        <v>81</v>
      </c>
      <c r="B203" s="91">
        <v>320</v>
      </c>
      <c r="C203" s="31">
        <v>1465598</v>
      </c>
      <c r="D203" s="31">
        <v>88305</v>
      </c>
      <c r="E203" s="31">
        <f t="shared" si="22"/>
        <v>1553903</v>
      </c>
      <c r="F203" s="32">
        <f t="shared" si="23"/>
        <v>5151</v>
      </c>
      <c r="G203" s="31"/>
      <c r="H203" s="31">
        <v>2000</v>
      </c>
      <c r="I203" s="31">
        <v>3151</v>
      </c>
      <c r="J203" s="31">
        <f t="shared" si="24"/>
        <v>1553903</v>
      </c>
      <c r="K203" s="115">
        <v>1553903</v>
      </c>
      <c r="L203" s="31"/>
      <c r="M203" s="167"/>
      <c r="N203" s="29">
        <f t="shared" si="25"/>
        <v>1553903</v>
      </c>
      <c r="O203" s="29">
        <f t="shared" si="26"/>
        <v>4856</v>
      </c>
      <c r="P203" s="29"/>
    </row>
    <row r="204" spans="1:16" ht="27.75" customHeight="1">
      <c r="A204" s="150" t="s">
        <v>75</v>
      </c>
      <c r="B204" s="91">
        <v>84</v>
      </c>
      <c r="C204" s="31">
        <v>197533</v>
      </c>
      <c r="D204" s="31">
        <v>44000</v>
      </c>
      <c r="E204" s="31">
        <f t="shared" si="22"/>
        <v>241533</v>
      </c>
      <c r="F204" s="32">
        <f t="shared" si="23"/>
        <v>0</v>
      </c>
      <c r="G204" s="31"/>
      <c r="H204" s="31"/>
      <c r="I204" s="31">
        <v>0</v>
      </c>
      <c r="J204" s="31">
        <f t="shared" si="24"/>
        <v>241533</v>
      </c>
      <c r="K204" s="115">
        <v>235533</v>
      </c>
      <c r="L204" s="31"/>
      <c r="M204" s="167"/>
      <c r="N204" s="29">
        <f t="shared" si="25"/>
        <v>235533</v>
      </c>
      <c r="O204" s="29">
        <f t="shared" si="26"/>
        <v>2804</v>
      </c>
      <c r="P204" s="29"/>
    </row>
    <row r="205" spans="1:16" ht="24.75" customHeight="1">
      <c r="A205" s="129" t="s">
        <v>37</v>
      </c>
      <c r="B205" s="54">
        <f>SUM(B199:B204)</f>
        <v>2742</v>
      </c>
      <c r="C205" s="95">
        <f>SUM(C199:C204)</f>
        <v>9999022</v>
      </c>
      <c r="D205" s="95">
        <f>SUM(D199:D204)</f>
        <v>950993</v>
      </c>
      <c r="E205" s="95">
        <f>SUM(E199:E204)</f>
        <v>10950015</v>
      </c>
      <c r="F205" s="95">
        <f>SUM(F199:F204)</f>
        <v>64330</v>
      </c>
      <c r="G205" s="95"/>
      <c r="H205" s="95">
        <f>SUM(H199:H204)</f>
        <v>26000</v>
      </c>
      <c r="I205" s="95">
        <f>SUM(I199:I204)</f>
        <v>38330</v>
      </c>
      <c r="J205" s="95">
        <f>SUM(J199:J204)</f>
        <v>10950015</v>
      </c>
      <c r="K205" s="169">
        <f>SUM(K199:K204)</f>
        <v>10845015</v>
      </c>
      <c r="L205" s="95"/>
      <c r="M205" s="95"/>
      <c r="N205" s="95">
        <f>SUM(N199:N204)</f>
        <v>10845015</v>
      </c>
      <c r="O205" s="29">
        <f t="shared" si="26"/>
        <v>3955</v>
      </c>
      <c r="P205" s="45"/>
    </row>
    <row r="206" spans="1:16" ht="18.75" customHeight="1">
      <c r="A206" s="151"/>
      <c r="B206" s="151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60"/>
      <c r="O206" s="29"/>
      <c r="P206" s="152"/>
    </row>
    <row r="207" spans="1:16" ht="65.25" customHeight="1">
      <c r="A207" s="155" t="s">
        <v>82</v>
      </c>
      <c r="B207" s="137">
        <v>1142</v>
      </c>
      <c r="C207" s="164"/>
      <c r="D207" s="122"/>
      <c r="E207" s="164"/>
      <c r="F207" s="164"/>
      <c r="G207" s="45"/>
      <c r="H207" s="45"/>
      <c r="I207" s="45"/>
      <c r="J207" s="45">
        <v>2479896</v>
      </c>
      <c r="K207" s="45"/>
      <c r="L207" s="54"/>
      <c r="M207" s="54"/>
      <c r="N207" s="45">
        <v>2479896</v>
      </c>
      <c r="O207" s="45">
        <f>N207/B207</f>
        <v>2172</v>
      </c>
      <c r="P207" s="122"/>
    </row>
    <row r="208" spans="1:13" ht="15">
      <c r="A208" s="6"/>
      <c r="B208" s="6"/>
      <c r="C208" s="65"/>
      <c r="D208" s="6"/>
      <c r="E208" s="6"/>
      <c r="F208" s="6"/>
      <c r="G208" s="6"/>
      <c r="H208" s="6"/>
      <c r="I208" s="6"/>
      <c r="K208" s="37"/>
      <c r="L208" s="131"/>
      <c r="M208" s="131"/>
    </row>
    <row r="209" spans="4:13" ht="12.75">
      <c r="D209" s="37"/>
      <c r="F209" s="37"/>
      <c r="K209" s="37"/>
      <c r="L209" s="131"/>
      <c r="M209" s="131"/>
    </row>
    <row r="210" spans="4:13" ht="12.75">
      <c r="D210" s="37"/>
      <c r="F210" s="37"/>
      <c r="K210" s="37"/>
      <c r="L210" s="131"/>
      <c r="M210" s="131"/>
    </row>
    <row r="211" spans="4:13" ht="12.75">
      <c r="D211" s="37"/>
      <c r="F211" s="37"/>
      <c r="K211" s="37"/>
      <c r="L211" s="131"/>
      <c r="M211" s="131"/>
    </row>
    <row r="212" spans="4:13" ht="12.75">
      <c r="D212" s="37"/>
      <c r="F212" s="37"/>
      <c r="K212" s="37"/>
      <c r="L212" s="131"/>
      <c r="M212" s="131"/>
    </row>
    <row r="213" spans="4:13" ht="12.75">
      <c r="D213" s="37"/>
      <c r="F213" s="37"/>
      <c r="K213" s="37"/>
      <c r="L213" s="131"/>
      <c r="M213" s="131"/>
    </row>
    <row r="214" spans="4:13" ht="12.75">
      <c r="D214" s="37"/>
      <c r="F214" s="37"/>
      <c r="K214" s="37"/>
      <c r="L214" s="131"/>
      <c r="M214" s="131"/>
    </row>
    <row r="215" spans="4:13" ht="12.75">
      <c r="D215" s="37"/>
      <c r="F215" s="37"/>
      <c r="K215" s="37"/>
      <c r="L215" s="131"/>
      <c r="M215" s="131"/>
    </row>
    <row r="216" spans="4:13" ht="12.75">
      <c r="D216" s="37"/>
      <c r="F216" s="37"/>
      <c r="K216" s="37"/>
      <c r="L216" s="131"/>
      <c r="M216" s="131"/>
    </row>
    <row r="217" spans="4:13" ht="12.75">
      <c r="D217" s="37"/>
      <c r="F217" s="37"/>
      <c r="K217" s="37"/>
      <c r="L217" s="131"/>
      <c r="M217" s="131"/>
    </row>
    <row r="218" spans="4:13" ht="12.75">
      <c r="D218" s="37"/>
      <c r="F218" s="37"/>
      <c r="K218" s="37"/>
      <c r="L218" s="131"/>
      <c r="M218" s="131"/>
    </row>
    <row r="219" spans="4:13" ht="12.75">
      <c r="D219" s="37"/>
      <c r="F219" s="37"/>
      <c r="K219" s="37"/>
      <c r="L219" s="131"/>
      <c r="M219" s="131"/>
    </row>
    <row r="220" spans="4:13" ht="12.75">
      <c r="D220" s="37"/>
      <c r="F220" s="37"/>
      <c r="K220" s="37"/>
      <c r="L220" s="131"/>
      <c r="M220" s="131"/>
    </row>
    <row r="221" spans="4:13" ht="12.75">
      <c r="D221" s="37"/>
      <c r="F221" s="37"/>
      <c r="K221" s="37"/>
      <c r="L221" s="131"/>
      <c r="M221" s="131"/>
    </row>
    <row r="222" spans="4:13" ht="12.75">
      <c r="D222" s="37"/>
      <c r="F222" s="37"/>
      <c r="K222" s="37"/>
      <c r="L222" s="131"/>
      <c r="M222" s="131"/>
    </row>
    <row r="223" spans="4:13" ht="12.75">
      <c r="D223" s="37"/>
      <c r="F223" s="37"/>
      <c r="K223" s="37"/>
      <c r="L223" s="131"/>
      <c r="M223" s="131"/>
    </row>
    <row r="224" spans="4:13" ht="12.75">
      <c r="D224" s="37"/>
      <c r="F224" s="37"/>
      <c r="K224" s="37"/>
      <c r="L224" s="131"/>
      <c r="M224" s="131"/>
    </row>
    <row r="225" spans="4:13" ht="12.75">
      <c r="D225" s="37"/>
      <c r="F225" s="37"/>
      <c r="K225" s="37"/>
      <c r="L225" s="131"/>
      <c r="M225" s="131"/>
    </row>
    <row r="226" spans="4:13" ht="12.75">
      <c r="D226" s="37"/>
      <c r="F226" s="37"/>
      <c r="K226" s="37"/>
      <c r="L226" s="131"/>
      <c r="M226" s="131"/>
    </row>
    <row r="227" spans="4:13" ht="12.75">
      <c r="D227" s="37"/>
      <c r="F227" s="37"/>
      <c r="K227" s="37"/>
      <c r="L227" s="131"/>
      <c r="M227" s="131"/>
    </row>
    <row r="228" spans="4:13" ht="12.75">
      <c r="D228" s="37"/>
      <c r="F228" s="37"/>
      <c r="K228" s="37"/>
      <c r="L228" s="131"/>
      <c r="M228" s="131"/>
    </row>
    <row r="229" spans="4:13" ht="12.75">
      <c r="D229" s="37"/>
      <c r="F229" s="37"/>
      <c r="K229" s="37"/>
      <c r="L229" s="131"/>
      <c r="M229" s="131"/>
    </row>
    <row r="230" spans="4:13" ht="12.75">
      <c r="D230" s="37"/>
      <c r="F230" s="37"/>
      <c r="K230" s="37"/>
      <c r="L230" s="131"/>
      <c r="M230" s="131"/>
    </row>
    <row r="231" spans="1:16" ht="18" customHeight="1">
      <c r="A231" s="3" t="s">
        <v>4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3" ht="15.75">
      <c r="A232" s="4" t="s">
        <v>39</v>
      </c>
      <c r="B232" s="4"/>
      <c r="C232" s="4"/>
      <c r="K232" s="37"/>
      <c r="L232" s="131"/>
      <c r="M232" s="131"/>
    </row>
    <row r="233" spans="1:13" ht="15.75">
      <c r="A233" s="4" t="s">
        <v>83</v>
      </c>
      <c r="B233" s="4"/>
      <c r="C233" s="4"/>
      <c r="K233" s="37"/>
      <c r="L233" s="131"/>
      <c r="M233" s="131"/>
    </row>
    <row r="234" spans="1:16" s="15" customFormat="1" ht="15.75" customHeight="1">
      <c r="A234" s="7" t="s">
        <v>6</v>
      </c>
      <c r="B234" s="8" t="s">
        <v>7</v>
      </c>
      <c r="C234" s="9" t="s">
        <v>8</v>
      </c>
      <c r="D234" s="10"/>
      <c r="E234" s="8" t="s">
        <v>9</v>
      </c>
      <c r="F234" s="8" t="s">
        <v>10</v>
      </c>
      <c r="G234" s="11" t="s">
        <v>11</v>
      </c>
      <c r="H234" s="12"/>
      <c r="I234" s="13"/>
      <c r="J234" s="8" t="s">
        <v>12</v>
      </c>
      <c r="K234" s="11" t="s">
        <v>13</v>
      </c>
      <c r="L234" s="12"/>
      <c r="M234" s="13"/>
      <c r="N234" s="8" t="s">
        <v>14</v>
      </c>
      <c r="O234" s="8" t="s">
        <v>15</v>
      </c>
      <c r="P234" s="14" t="s">
        <v>16</v>
      </c>
    </row>
    <row r="235" spans="1:16" s="15" customFormat="1" ht="57" customHeight="1">
      <c r="A235" s="16"/>
      <c r="B235" s="17"/>
      <c r="C235" s="18" t="s">
        <v>17</v>
      </c>
      <c r="D235" s="18" t="s">
        <v>18</v>
      </c>
      <c r="E235" s="17"/>
      <c r="F235" s="17"/>
      <c r="G235" s="19" t="s">
        <v>19</v>
      </c>
      <c r="H235" s="19" t="s">
        <v>20</v>
      </c>
      <c r="I235" s="19" t="s">
        <v>21</v>
      </c>
      <c r="J235" s="17"/>
      <c r="K235" s="20" t="s">
        <v>22</v>
      </c>
      <c r="L235" s="21" t="s">
        <v>23</v>
      </c>
      <c r="M235" s="19" t="s">
        <v>24</v>
      </c>
      <c r="N235" s="17"/>
      <c r="O235" s="17"/>
      <c r="P235" s="22" t="s">
        <v>25</v>
      </c>
    </row>
    <row r="236" spans="1:16" s="28" customFormat="1" ht="10.5" customHeight="1">
      <c r="A236" s="23">
        <v>1</v>
      </c>
      <c r="B236" s="23">
        <v>2</v>
      </c>
      <c r="C236" s="23">
        <v>3</v>
      </c>
      <c r="D236" s="23">
        <v>4</v>
      </c>
      <c r="E236" s="23">
        <v>5</v>
      </c>
      <c r="F236" s="23">
        <v>6</v>
      </c>
      <c r="G236" s="23">
        <v>7</v>
      </c>
      <c r="H236" s="23">
        <v>8</v>
      </c>
      <c r="I236" s="23">
        <v>9</v>
      </c>
      <c r="J236" s="26">
        <v>10</v>
      </c>
      <c r="K236" s="25">
        <v>11</v>
      </c>
      <c r="L236" s="25">
        <v>12</v>
      </c>
      <c r="M236" s="26">
        <v>13</v>
      </c>
      <c r="N236" s="23">
        <v>14</v>
      </c>
      <c r="O236" s="26">
        <v>15</v>
      </c>
      <c r="P236" s="26">
        <v>16</v>
      </c>
    </row>
    <row r="237" spans="1:16" ht="21.75" customHeight="1">
      <c r="A237" s="87" t="s">
        <v>66</v>
      </c>
      <c r="B237" s="129">
        <v>43</v>
      </c>
      <c r="C237" s="95">
        <v>232434</v>
      </c>
      <c r="D237" s="95">
        <v>26339</v>
      </c>
      <c r="E237" s="95">
        <f>SUM(C237:D237)</f>
        <v>258773</v>
      </c>
      <c r="F237" s="95">
        <f>G237+H237+I237</f>
        <v>0</v>
      </c>
      <c r="G237" s="95">
        <v>0</v>
      </c>
      <c r="H237" s="95">
        <v>0</v>
      </c>
      <c r="I237" s="95">
        <v>0</v>
      </c>
      <c r="J237" s="170">
        <f>E237-G237</f>
        <v>258773</v>
      </c>
      <c r="K237" s="170">
        <v>253773</v>
      </c>
      <c r="L237" s="171"/>
      <c r="M237" s="172"/>
      <c r="N237" s="45">
        <f>K237+L237+M237</f>
        <v>253773</v>
      </c>
      <c r="O237" s="45">
        <f>N237/B237</f>
        <v>5902</v>
      </c>
      <c r="P237" s="45"/>
    </row>
    <row r="238" spans="1:13" ht="25.5" customHeight="1">
      <c r="A238" s="4" t="s">
        <v>84</v>
      </c>
      <c r="B238" s="4"/>
      <c r="C238" s="4"/>
      <c r="K238" s="37"/>
      <c r="L238" s="37"/>
      <c r="M238" s="37"/>
    </row>
    <row r="239" spans="1:16" s="15" customFormat="1" ht="21.75" customHeight="1">
      <c r="A239" s="7" t="s">
        <v>6</v>
      </c>
      <c r="B239" s="8" t="s">
        <v>7</v>
      </c>
      <c r="C239" s="9" t="s">
        <v>8</v>
      </c>
      <c r="D239" s="10"/>
      <c r="E239" s="8" t="s">
        <v>9</v>
      </c>
      <c r="F239" s="8" t="s">
        <v>10</v>
      </c>
      <c r="G239" s="11" t="s">
        <v>11</v>
      </c>
      <c r="H239" s="12"/>
      <c r="I239" s="13"/>
      <c r="J239" s="8" t="s">
        <v>12</v>
      </c>
      <c r="K239" s="11" t="s">
        <v>13</v>
      </c>
      <c r="L239" s="12"/>
      <c r="M239" s="13"/>
      <c r="N239" s="8" t="s">
        <v>14</v>
      </c>
      <c r="O239" s="8" t="s">
        <v>15</v>
      </c>
      <c r="P239" s="14" t="s">
        <v>16</v>
      </c>
    </row>
    <row r="240" spans="1:16" s="15" customFormat="1" ht="57" customHeight="1">
      <c r="A240" s="16"/>
      <c r="B240" s="17"/>
      <c r="C240" s="18" t="s">
        <v>17</v>
      </c>
      <c r="D240" s="18" t="s">
        <v>18</v>
      </c>
      <c r="E240" s="17"/>
      <c r="F240" s="17"/>
      <c r="G240" s="19" t="s">
        <v>19</v>
      </c>
      <c r="H240" s="19" t="s">
        <v>20</v>
      </c>
      <c r="I240" s="19" t="s">
        <v>21</v>
      </c>
      <c r="J240" s="17"/>
      <c r="K240" s="20" t="s">
        <v>22</v>
      </c>
      <c r="L240" s="21" t="s">
        <v>23</v>
      </c>
      <c r="M240" s="19" t="s">
        <v>24</v>
      </c>
      <c r="N240" s="17"/>
      <c r="O240" s="17"/>
      <c r="P240" s="22" t="s">
        <v>25</v>
      </c>
    </row>
    <row r="241" spans="1:16" s="28" customFormat="1" ht="10.5" customHeight="1">
      <c r="A241" s="23">
        <v>1</v>
      </c>
      <c r="B241" s="23">
        <v>2</v>
      </c>
      <c r="C241" s="23">
        <v>3</v>
      </c>
      <c r="D241" s="23">
        <v>4</v>
      </c>
      <c r="E241" s="23">
        <v>5</v>
      </c>
      <c r="F241" s="23">
        <v>6</v>
      </c>
      <c r="G241" s="23">
        <v>7</v>
      </c>
      <c r="H241" s="23">
        <v>8</v>
      </c>
      <c r="I241" s="23">
        <v>9</v>
      </c>
      <c r="J241" s="26">
        <v>10</v>
      </c>
      <c r="K241" s="25">
        <v>11</v>
      </c>
      <c r="L241" s="25">
        <v>12</v>
      </c>
      <c r="M241" s="26">
        <v>11</v>
      </c>
      <c r="N241" s="23"/>
      <c r="O241" s="26">
        <v>15</v>
      </c>
      <c r="P241" s="26">
        <v>16</v>
      </c>
    </row>
    <row r="242" spans="1:16" ht="24" customHeight="1">
      <c r="A242" s="173" t="s">
        <v>85</v>
      </c>
      <c r="B242" s="129"/>
      <c r="C242" s="95">
        <v>1136427</v>
      </c>
      <c r="D242" s="95">
        <v>278465</v>
      </c>
      <c r="E242" s="95">
        <f>SUM(C242:D242)</f>
        <v>1414892</v>
      </c>
      <c r="F242" s="96">
        <f>SUM(G242:I242)</f>
        <v>279514</v>
      </c>
      <c r="G242" s="45">
        <v>254000</v>
      </c>
      <c r="H242" s="45">
        <v>4000</v>
      </c>
      <c r="I242" s="45">
        <v>21514</v>
      </c>
      <c r="J242" s="95">
        <f>E242-G242</f>
        <v>1160892</v>
      </c>
      <c r="K242" s="45">
        <v>1120892</v>
      </c>
      <c r="L242" s="54"/>
      <c r="M242" s="54"/>
      <c r="N242" s="45">
        <f>K242+M242</f>
        <v>1120892</v>
      </c>
      <c r="O242" s="45"/>
      <c r="P242" s="45"/>
    </row>
    <row r="244" spans="1:14" ht="27.75" customHeight="1">
      <c r="A244" s="4" t="s">
        <v>86</v>
      </c>
      <c r="J244" s="174">
        <f>SUM(J245:J246)</f>
        <v>324576</v>
      </c>
      <c r="L244" s="175"/>
      <c r="M244" s="176"/>
      <c r="N244" s="177"/>
    </row>
    <row r="245" spans="9:15" ht="12.75">
      <c r="I245" s="178" t="s">
        <v>87</v>
      </c>
      <c r="J245" s="37">
        <v>179429</v>
      </c>
      <c r="L245" s="15"/>
      <c r="O245" s="37"/>
    </row>
    <row r="246" spans="9:15" ht="12.75">
      <c r="I246" s="178" t="s">
        <v>88</v>
      </c>
      <c r="J246" s="179">
        <v>145147</v>
      </c>
      <c r="L246" s="15"/>
      <c r="O246" s="37"/>
    </row>
    <row r="247" spans="12:15" ht="12.75">
      <c r="L247" s="15"/>
      <c r="O247" s="37"/>
    </row>
    <row r="248" spans="1:14" ht="15.75">
      <c r="A248" s="4" t="s">
        <v>89</v>
      </c>
      <c r="J248" s="174">
        <f>SUM(J249:J250)</f>
        <v>520685</v>
      </c>
      <c r="L248" s="175"/>
      <c r="N248" s="177"/>
    </row>
    <row r="249" spans="9:10" ht="12.75">
      <c r="I249" s="178" t="s">
        <v>87</v>
      </c>
      <c r="J249" s="37">
        <v>327015</v>
      </c>
    </row>
    <row r="250" spans="9:10" ht="12.75">
      <c r="I250" s="178" t="s">
        <v>88</v>
      </c>
      <c r="J250" s="37">
        <v>193670</v>
      </c>
    </row>
    <row r="275" ht="14.25">
      <c r="N275" s="2" t="s">
        <v>0</v>
      </c>
    </row>
    <row r="276" ht="12.75">
      <c r="N276" t="s">
        <v>1</v>
      </c>
    </row>
    <row r="277" ht="12.75">
      <c r="N277" t="s">
        <v>2</v>
      </c>
    </row>
    <row r="278" ht="12.75">
      <c r="N278" t="s">
        <v>3</v>
      </c>
    </row>
    <row r="283" spans="1:16" ht="18">
      <c r="A283" s="3" t="s">
        <v>4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80"/>
      <c r="N283" s="180"/>
      <c r="O283" s="180"/>
      <c r="P283" s="180"/>
    </row>
    <row r="285" spans="1:3" ht="15.75">
      <c r="A285" s="4" t="s">
        <v>90</v>
      </c>
      <c r="B285" s="4"/>
      <c r="C285" s="4"/>
    </row>
    <row r="286" spans="1:3" ht="15.75">
      <c r="A286" s="4" t="s">
        <v>91</v>
      </c>
      <c r="B286" s="4"/>
      <c r="C286" s="4"/>
    </row>
    <row r="287" spans="1:5" ht="15.75">
      <c r="A287" s="4"/>
      <c r="B287" s="4"/>
      <c r="C287" s="4"/>
      <c r="D287" s="4"/>
      <c r="E287" s="4"/>
    </row>
    <row r="288" spans="1:17" ht="18" customHeight="1">
      <c r="A288" s="70" t="s">
        <v>6</v>
      </c>
      <c r="B288" s="71" t="s">
        <v>43</v>
      </c>
      <c r="C288" s="100" t="s">
        <v>8</v>
      </c>
      <c r="D288" s="100"/>
      <c r="E288" s="100"/>
      <c r="F288" s="74" t="s">
        <v>9</v>
      </c>
      <c r="G288" s="74" t="s">
        <v>92</v>
      </c>
      <c r="H288" s="100" t="s">
        <v>11</v>
      </c>
      <c r="I288" s="100"/>
      <c r="J288" s="100"/>
      <c r="K288" s="74" t="s">
        <v>93</v>
      </c>
      <c r="L288" s="11" t="s">
        <v>13</v>
      </c>
      <c r="M288" s="13"/>
      <c r="N288" s="8" t="s">
        <v>14</v>
      </c>
      <c r="O288" s="181" t="s">
        <v>16</v>
      </c>
      <c r="P288" s="182"/>
      <c r="Q288" s="183" t="s">
        <v>16</v>
      </c>
    </row>
    <row r="289" spans="1:17" ht="49.5" customHeight="1">
      <c r="A289" s="79"/>
      <c r="B289" s="80"/>
      <c r="C289" s="18" t="s">
        <v>17</v>
      </c>
      <c r="D289" s="18" t="s">
        <v>18</v>
      </c>
      <c r="E289" s="18" t="s">
        <v>46</v>
      </c>
      <c r="F289" s="82"/>
      <c r="G289" s="82"/>
      <c r="H289" s="20" t="s">
        <v>94</v>
      </c>
      <c r="I289" s="20" t="s">
        <v>95</v>
      </c>
      <c r="J289" s="20" t="s">
        <v>20</v>
      </c>
      <c r="K289" s="82"/>
      <c r="L289" s="20" t="s">
        <v>22</v>
      </c>
      <c r="M289" s="19" t="s">
        <v>24</v>
      </c>
      <c r="N289" s="17"/>
      <c r="O289" s="184" t="s">
        <v>25</v>
      </c>
      <c r="P289" s="182"/>
      <c r="Q289" s="185" t="s">
        <v>25</v>
      </c>
    </row>
    <row r="290" spans="1:17" ht="12" customHeight="1">
      <c r="A290" s="186">
        <v>1</v>
      </c>
      <c r="B290" s="186">
        <v>2</v>
      </c>
      <c r="C290" s="186">
        <v>3</v>
      </c>
      <c r="D290" s="186">
        <v>4</v>
      </c>
      <c r="E290" s="187">
        <v>5</v>
      </c>
      <c r="F290" s="187">
        <v>6</v>
      </c>
      <c r="G290" s="186">
        <v>7</v>
      </c>
      <c r="H290" s="187">
        <v>8</v>
      </c>
      <c r="I290" s="187">
        <v>9</v>
      </c>
      <c r="J290" s="187">
        <v>10</v>
      </c>
      <c r="K290" s="187">
        <v>11</v>
      </c>
      <c r="L290" s="25">
        <v>12</v>
      </c>
      <c r="M290" s="25">
        <v>13</v>
      </c>
      <c r="N290" s="26">
        <v>14</v>
      </c>
      <c r="O290" s="25">
        <v>15</v>
      </c>
      <c r="P290" s="188"/>
      <c r="Q290" s="189">
        <v>16</v>
      </c>
    </row>
    <row r="291" spans="1:15" ht="19.5" customHeight="1">
      <c r="A291" s="122" t="s">
        <v>27</v>
      </c>
      <c r="B291" s="190"/>
      <c r="C291" s="124">
        <v>140225</v>
      </c>
      <c r="D291" s="124">
        <v>36134</v>
      </c>
      <c r="E291" s="124">
        <v>76800</v>
      </c>
      <c r="F291" s="124">
        <f>SUM(C291:E291)</f>
        <v>253159</v>
      </c>
      <c r="G291" s="125">
        <f>SUM(H291:J291)</f>
        <v>76800</v>
      </c>
      <c r="H291" s="125">
        <v>76800</v>
      </c>
      <c r="I291" s="125"/>
      <c r="J291" s="125"/>
      <c r="K291" s="124">
        <f>F291-G291</f>
        <v>176359</v>
      </c>
      <c r="L291" s="124"/>
      <c r="M291" s="124">
        <v>161359</v>
      </c>
      <c r="N291" s="29">
        <f>L291+M291</f>
        <v>161359</v>
      </c>
      <c r="O291" s="29"/>
    </row>
    <row r="292" spans="1:15" ht="19.5" customHeight="1">
      <c r="A292" s="122" t="s">
        <v>28</v>
      </c>
      <c r="B292" s="190"/>
      <c r="C292" s="124">
        <v>140943</v>
      </c>
      <c r="D292" s="124">
        <v>15073</v>
      </c>
      <c r="E292" s="124">
        <v>60480</v>
      </c>
      <c r="F292" s="124">
        <f>SUM(C292:E292)</f>
        <v>216496</v>
      </c>
      <c r="G292" s="125">
        <f aca="true" t="shared" si="27" ref="G292:G299">SUM(H292:J292)</f>
        <v>60480</v>
      </c>
      <c r="H292" s="125">
        <v>60480</v>
      </c>
      <c r="I292" s="125"/>
      <c r="J292" s="125"/>
      <c r="K292" s="124">
        <f aca="true" t="shared" si="28" ref="K292:K299">F292-G292</f>
        <v>156016</v>
      </c>
      <c r="L292" s="124"/>
      <c r="M292" s="124">
        <v>148016</v>
      </c>
      <c r="N292" s="29">
        <f aca="true" t="shared" si="29" ref="N292:N299">L292+M292</f>
        <v>148016</v>
      </c>
      <c r="O292" s="29"/>
    </row>
    <row r="293" spans="1:15" ht="19.5" customHeight="1">
      <c r="A293" s="122" t="s">
        <v>29</v>
      </c>
      <c r="B293" s="190"/>
      <c r="C293" s="29">
        <v>134868</v>
      </c>
      <c r="D293" s="124">
        <v>7059</v>
      </c>
      <c r="E293" s="124">
        <v>58800</v>
      </c>
      <c r="F293" s="124">
        <f aca="true" t="shared" si="30" ref="F293:F299">SUM(C293:E293)</f>
        <v>200727</v>
      </c>
      <c r="G293" s="125">
        <f t="shared" si="27"/>
        <v>58800</v>
      </c>
      <c r="H293" s="125">
        <v>58800</v>
      </c>
      <c r="I293" s="125"/>
      <c r="J293" s="125"/>
      <c r="K293" s="124">
        <f t="shared" si="28"/>
        <v>141927</v>
      </c>
      <c r="L293" s="124"/>
      <c r="M293" s="124">
        <v>136927</v>
      </c>
      <c r="N293" s="29">
        <f t="shared" si="29"/>
        <v>136927</v>
      </c>
      <c r="O293" s="29"/>
    </row>
    <row r="294" spans="1:15" ht="19.5" customHeight="1">
      <c r="A294" s="122" t="s">
        <v>30</v>
      </c>
      <c r="B294" s="190"/>
      <c r="C294" s="124">
        <v>191417</v>
      </c>
      <c r="D294" s="124">
        <v>8069</v>
      </c>
      <c r="E294" s="124">
        <v>88800</v>
      </c>
      <c r="F294" s="124">
        <f>SUM(C294:E294)</f>
        <v>288286</v>
      </c>
      <c r="G294" s="125">
        <f t="shared" si="27"/>
        <v>88800</v>
      </c>
      <c r="H294" s="125">
        <v>88800</v>
      </c>
      <c r="I294" s="125"/>
      <c r="J294" s="125"/>
      <c r="K294" s="124">
        <f t="shared" si="28"/>
        <v>199486</v>
      </c>
      <c r="L294" s="124"/>
      <c r="M294" s="124">
        <v>194486</v>
      </c>
      <c r="N294" s="29">
        <f t="shared" si="29"/>
        <v>194486</v>
      </c>
      <c r="O294" s="29"/>
    </row>
    <row r="295" spans="1:15" ht="19.5" customHeight="1">
      <c r="A295" s="122" t="s">
        <v>31</v>
      </c>
      <c r="B295" s="190"/>
      <c r="C295" s="124">
        <v>214972</v>
      </c>
      <c r="D295" s="124">
        <v>12018</v>
      </c>
      <c r="E295" s="124">
        <v>106200</v>
      </c>
      <c r="F295" s="124">
        <f t="shared" si="30"/>
        <v>333190</v>
      </c>
      <c r="G295" s="125">
        <f t="shared" si="27"/>
        <v>106200</v>
      </c>
      <c r="H295" s="125">
        <v>106200</v>
      </c>
      <c r="I295" s="125"/>
      <c r="J295" s="125"/>
      <c r="K295" s="124">
        <f t="shared" si="28"/>
        <v>226990</v>
      </c>
      <c r="L295" s="124"/>
      <c r="M295" s="124">
        <v>216990</v>
      </c>
      <c r="N295" s="29">
        <f t="shared" si="29"/>
        <v>216990</v>
      </c>
      <c r="O295" s="29"/>
    </row>
    <row r="296" spans="1:15" ht="19.5" customHeight="1">
      <c r="A296" s="122" t="s">
        <v>34</v>
      </c>
      <c r="B296" s="190"/>
      <c r="C296" s="191">
        <v>152526</v>
      </c>
      <c r="D296" s="124">
        <v>14312</v>
      </c>
      <c r="E296" s="124">
        <v>118000</v>
      </c>
      <c r="F296" s="124">
        <f t="shared" si="30"/>
        <v>284838</v>
      </c>
      <c r="G296" s="125">
        <f t="shared" si="27"/>
        <v>118000</v>
      </c>
      <c r="H296" s="125">
        <v>118000</v>
      </c>
      <c r="I296" s="125"/>
      <c r="J296" s="125"/>
      <c r="K296" s="124">
        <f t="shared" si="28"/>
        <v>166838</v>
      </c>
      <c r="L296" s="124"/>
      <c r="M296" s="124">
        <v>161838</v>
      </c>
      <c r="N296" s="29">
        <f t="shared" si="29"/>
        <v>161838</v>
      </c>
      <c r="O296" s="29"/>
    </row>
    <row r="297" spans="1:15" ht="19.5" customHeight="1">
      <c r="A297" s="122" t="s">
        <v>96</v>
      </c>
      <c r="B297" s="190"/>
      <c r="C297" s="124">
        <v>42209</v>
      </c>
      <c r="D297" s="124">
        <v>6141</v>
      </c>
      <c r="E297" s="124">
        <v>40800</v>
      </c>
      <c r="F297" s="124">
        <f t="shared" si="30"/>
        <v>89150</v>
      </c>
      <c r="G297" s="125">
        <f t="shared" si="27"/>
        <v>40800</v>
      </c>
      <c r="H297" s="125">
        <v>40800</v>
      </c>
      <c r="I297" s="125"/>
      <c r="J297" s="125"/>
      <c r="K297" s="124">
        <f t="shared" si="28"/>
        <v>48350</v>
      </c>
      <c r="L297" s="124"/>
      <c r="M297" s="124">
        <v>43350</v>
      </c>
      <c r="N297" s="29">
        <f t="shared" si="29"/>
        <v>43350</v>
      </c>
      <c r="O297" s="29"/>
    </row>
    <row r="298" spans="1:15" ht="19.5" customHeight="1">
      <c r="A298" s="122" t="s">
        <v>97</v>
      </c>
      <c r="B298" s="190"/>
      <c r="C298" s="124">
        <v>68083</v>
      </c>
      <c r="D298" s="124">
        <v>14007</v>
      </c>
      <c r="E298" s="124">
        <v>44160</v>
      </c>
      <c r="F298" s="124">
        <f>SUM(C298:E298)</f>
        <v>126250</v>
      </c>
      <c r="G298" s="125">
        <f t="shared" si="27"/>
        <v>44160</v>
      </c>
      <c r="H298" s="125">
        <v>44160</v>
      </c>
      <c r="I298" s="125"/>
      <c r="J298" s="125"/>
      <c r="K298" s="124">
        <f t="shared" si="28"/>
        <v>82090</v>
      </c>
      <c r="L298" s="124"/>
      <c r="M298" s="124">
        <v>74090</v>
      </c>
      <c r="N298" s="29">
        <f t="shared" si="29"/>
        <v>74090</v>
      </c>
      <c r="O298" s="29"/>
    </row>
    <row r="299" spans="1:15" ht="19.5" customHeight="1">
      <c r="A299" s="149" t="s">
        <v>98</v>
      </c>
      <c r="B299" s="192"/>
      <c r="C299" s="148">
        <v>91659</v>
      </c>
      <c r="D299" s="148">
        <v>10759</v>
      </c>
      <c r="E299" s="148">
        <v>37740</v>
      </c>
      <c r="F299" s="124">
        <f t="shared" si="30"/>
        <v>140158</v>
      </c>
      <c r="G299" s="125">
        <f t="shared" si="27"/>
        <v>37740</v>
      </c>
      <c r="H299" s="125">
        <v>37740</v>
      </c>
      <c r="I299" s="125"/>
      <c r="J299" s="125"/>
      <c r="K299" s="124">
        <f t="shared" si="28"/>
        <v>102418</v>
      </c>
      <c r="L299" s="124"/>
      <c r="M299" s="124">
        <v>92418</v>
      </c>
      <c r="N299" s="29">
        <f t="shared" si="29"/>
        <v>92418</v>
      </c>
      <c r="O299" s="29"/>
    </row>
    <row r="300" spans="1:15" ht="19.5" customHeight="1">
      <c r="A300" s="129" t="s">
        <v>37</v>
      </c>
      <c r="B300" s="129"/>
      <c r="C300" s="95">
        <f aca="true" t="shared" si="31" ref="C300:H300">SUM(C291:C299)</f>
        <v>1176902</v>
      </c>
      <c r="D300" s="95">
        <f t="shared" si="31"/>
        <v>123572</v>
      </c>
      <c r="E300" s="95">
        <f t="shared" si="31"/>
        <v>631780</v>
      </c>
      <c r="F300" s="95">
        <f t="shared" si="31"/>
        <v>1932254</v>
      </c>
      <c r="G300" s="95">
        <f t="shared" si="31"/>
        <v>631780</v>
      </c>
      <c r="H300" s="95">
        <f t="shared" si="31"/>
        <v>631780</v>
      </c>
      <c r="I300" s="95"/>
      <c r="J300" s="95"/>
      <c r="K300" s="95">
        <f>SUM(K291:K299)</f>
        <v>1300474</v>
      </c>
      <c r="L300" s="95"/>
      <c r="M300" s="45">
        <f>SUM(M291:M299)</f>
        <v>1229474</v>
      </c>
      <c r="N300" s="45">
        <f>SUM(N291:N299)</f>
        <v>1229474</v>
      </c>
      <c r="O300" s="122"/>
    </row>
    <row r="302" ht="12.75">
      <c r="N302" s="37"/>
    </row>
    <row r="303" ht="12.75">
      <c r="N303" s="37"/>
    </row>
    <row r="304" ht="12.75">
      <c r="N304" s="37"/>
    </row>
    <row r="305" ht="12.75">
      <c r="N305" s="37"/>
    </row>
    <row r="306" ht="12.75">
      <c r="N306" s="37"/>
    </row>
    <row r="307" ht="12.75">
      <c r="N307" s="37"/>
    </row>
    <row r="308" ht="12.75">
      <c r="N308" s="37"/>
    </row>
    <row r="309" ht="12.75">
      <c r="N309" s="37"/>
    </row>
    <row r="310" ht="12.75">
      <c r="N310" s="37"/>
    </row>
    <row r="311" ht="12.75">
      <c r="N311" s="37"/>
    </row>
    <row r="312" ht="12.75">
      <c r="N312" s="37"/>
    </row>
    <row r="313" ht="12.75">
      <c r="N313" s="37"/>
    </row>
    <row r="314" ht="12.75">
      <c r="N314" s="37"/>
    </row>
    <row r="315" ht="12.75">
      <c r="N315" s="37"/>
    </row>
    <row r="316" ht="12.75">
      <c r="N316" s="37"/>
    </row>
    <row r="317" ht="12.75">
      <c r="N317" s="37"/>
    </row>
    <row r="318" ht="12.75">
      <c r="N318" s="37"/>
    </row>
    <row r="319" ht="12.75">
      <c r="N319" s="37"/>
    </row>
    <row r="320" ht="12.75">
      <c r="N320" s="37"/>
    </row>
    <row r="321" ht="12.75">
      <c r="N321" s="37"/>
    </row>
    <row r="322" ht="12.75">
      <c r="N322" s="37"/>
    </row>
    <row r="323" ht="12.75">
      <c r="N323" s="37"/>
    </row>
    <row r="324" spans="1:14" ht="18">
      <c r="A324" s="3" t="s">
        <v>4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N324" s="37"/>
    </row>
    <row r="325" spans="1:11" ht="15.75">
      <c r="A325" s="4" t="s">
        <v>90</v>
      </c>
      <c r="B325" s="4"/>
      <c r="G325" s="2"/>
      <c r="H325" s="2"/>
      <c r="I325" s="2"/>
      <c r="J325" s="2"/>
      <c r="K325" s="2"/>
    </row>
    <row r="326" spans="1:3" ht="15.75">
      <c r="A326" s="4" t="s">
        <v>99</v>
      </c>
      <c r="B326" s="4"/>
      <c r="C326" s="4"/>
    </row>
    <row r="327" spans="1:4" ht="15.75">
      <c r="A327" s="4"/>
      <c r="B327" s="4"/>
      <c r="C327" s="4"/>
      <c r="D327" s="4"/>
    </row>
    <row r="328" spans="1:13" ht="21" customHeight="1">
      <c r="A328" s="193" t="s">
        <v>6</v>
      </c>
      <c r="B328" s="99" t="s">
        <v>43</v>
      </c>
      <c r="C328" s="102" t="s">
        <v>8</v>
      </c>
      <c r="D328" s="102"/>
      <c r="E328" s="102" t="s">
        <v>9</v>
      </c>
      <c r="F328" s="102" t="s">
        <v>92</v>
      </c>
      <c r="G328" s="91" t="s">
        <v>11</v>
      </c>
      <c r="H328" s="102" t="s">
        <v>100</v>
      </c>
      <c r="I328" s="75" t="s">
        <v>13</v>
      </c>
      <c r="J328" s="76"/>
      <c r="K328" s="76"/>
      <c r="L328" s="99" t="s">
        <v>14</v>
      </c>
      <c r="M328" s="91" t="s">
        <v>16</v>
      </c>
    </row>
    <row r="329" spans="1:13" ht="51" customHeight="1">
      <c r="A329" s="193"/>
      <c r="B329" s="99"/>
      <c r="C329" s="18" t="s">
        <v>17</v>
      </c>
      <c r="D329" s="18" t="s">
        <v>18</v>
      </c>
      <c r="E329" s="102"/>
      <c r="F329" s="102"/>
      <c r="G329" s="194" t="s">
        <v>20</v>
      </c>
      <c r="H329" s="102"/>
      <c r="I329" s="84" t="s">
        <v>22</v>
      </c>
      <c r="J329" s="20" t="s">
        <v>23</v>
      </c>
      <c r="K329" s="104" t="s">
        <v>24</v>
      </c>
      <c r="L329" s="99"/>
      <c r="M329" s="195" t="s">
        <v>101</v>
      </c>
    </row>
    <row r="330" spans="1:13" s="28" customFormat="1" ht="11.25">
      <c r="A330" s="23">
        <v>1</v>
      </c>
      <c r="B330" s="23">
        <v>2</v>
      </c>
      <c r="C330" s="23">
        <v>3</v>
      </c>
      <c r="D330" s="23">
        <v>4</v>
      </c>
      <c r="E330" s="23">
        <v>5</v>
      </c>
      <c r="F330" s="23">
        <v>6</v>
      </c>
      <c r="G330" s="23">
        <v>7</v>
      </c>
      <c r="H330" s="23">
        <v>8</v>
      </c>
      <c r="I330" s="23">
        <v>9</v>
      </c>
      <c r="J330" s="23">
        <v>10</v>
      </c>
      <c r="K330" s="23">
        <v>11</v>
      </c>
      <c r="L330" s="23">
        <v>12</v>
      </c>
      <c r="M330" s="26">
        <v>13</v>
      </c>
    </row>
    <row r="331" spans="1:13" ht="20.25" customHeight="1">
      <c r="A331" s="129" t="s">
        <v>102</v>
      </c>
      <c r="B331" s="129"/>
      <c r="C331" s="95">
        <v>678228</v>
      </c>
      <c r="D331" s="95">
        <v>39100</v>
      </c>
      <c r="E331" s="95">
        <f>SUM(C331:D331)</f>
        <v>717328</v>
      </c>
      <c r="F331" s="95">
        <v>0</v>
      </c>
      <c r="G331" s="95">
        <v>0</v>
      </c>
      <c r="H331" s="95">
        <f>E331-G331</f>
        <v>717328</v>
      </c>
      <c r="I331" s="95">
        <v>717328</v>
      </c>
      <c r="J331" s="95"/>
      <c r="K331" s="95"/>
      <c r="L331" s="95">
        <v>717328</v>
      </c>
      <c r="M331" s="45"/>
    </row>
    <row r="334" spans="1:3" ht="15.75">
      <c r="A334" s="4" t="s">
        <v>90</v>
      </c>
      <c r="B334" s="4"/>
      <c r="C334" s="4"/>
    </row>
    <row r="335" spans="1:11" ht="15.75">
      <c r="A335" s="4" t="s">
        <v>103</v>
      </c>
      <c r="B335" s="4"/>
      <c r="C335" s="4"/>
      <c r="K335" s="5"/>
    </row>
    <row r="336" spans="1:4" ht="15.75">
      <c r="A336" s="4"/>
      <c r="B336" s="4"/>
      <c r="C336" s="4"/>
      <c r="D336" s="4"/>
    </row>
    <row r="337" spans="1:17" ht="15" customHeight="1">
      <c r="A337" s="7" t="s">
        <v>6</v>
      </c>
      <c r="B337" s="71" t="s">
        <v>43</v>
      </c>
      <c r="C337" s="11" t="s">
        <v>8</v>
      </c>
      <c r="D337" s="12"/>
      <c r="E337" s="13"/>
      <c r="F337" s="8" t="s">
        <v>9</v>
      </c>
      <c r="G337" s="196" t="s">
        <v>104</v>
      </c>
      <c r="H337" s="197" t="s">
        <v>11</v>
      </c>
      <c r="I337" s="198"/>
      <c r="J337" s="198"/>
      <c r="K337" s="199"/>
      <c r="L337" s="8" t="s">
        <v>105</v>
      </c>
      <c r="M337" s="11" t="s">
        <v>13</v>
      </c>
      <c r="N337" s="13"/>
      <c r="O337" s="8" t="s">
        <v>106</v>
      </c>
      <c r="P337" s="71" t="s">
        <v>107</v>
      </c>
      <c r="Q337" s="91" t="s">
        <v>16</v>
      </c>
    </row>
    <row r="338" spans="1:17" ht="51.75" customHeight="1">
      <c r="A338" s="16"/>
      <c r="B338" s="80"/>
      <c r="C338" s="19" t="s">
        <v>17</v>
      </c>
      <c r="D338" s="19" t="s">
        <v>18</v>
      </c>
      <c r="E338" s="200" t="s">
        <v>108</v>
      </c>
      <c r="F338" s="17"/>
      <c r="G338" s="196"/>
      <c r="H338" s="201" t="s">
        <v>109</v>
      </c>
      <c r="I338" s="201" t="s">
        <v>20</v>
      </c>
      <c r="J338" s="20" t="s">
        <v>46</v>
      </c>
      <c r="K338" s="104" t="s">
        <v>110</v>
      </c>
      <c r="L338" s="17"/>
      <c r="M338" s="201" t="s">
        <v>111</v>
      </c>
      <c r="N338" s="201" t="s">
        <v>24</v>
      </c>
      <c r="O338" s="17"/>
      <c r="P338" s="80"/>
      <c r="Q338" s="195" t="s">
        <v>101</v>
      </c>
    </row>
    <row r="339" spans="1:36" ht="11.25" customHeight="1">
      <c r="A339" s="186">
        <v>1</v>
      </c>
      <c r="B339" s="186">
        <v>2</v>
      </c>
      <c r="C339" s="186">
        <v>3</v>
      </c>
      <c r="D339" s="186">
        <v>4</v>
      </c>
      <c r="E339" s="187">
        <v>5</v>
      </c>
      <c r="F339" s="186">
        <v>6</v>
      </c>
      <c r="G339" s="91">
        <v>7</v>
      </c>
      <c r="H339" s="187">
        <v>8</v>
      </c>
      <c r="I339" s="202">
        <v>9</v>
      </c>
      <c r="J339" s="187">
        <v>10</v>
      </c>
      <c r="K339" s="187">
        <v>11</v>
      </c>
      <c r="L339" s="187">
        <v>12</v>
      </c>
      <c r="M339" s="203">
        <v>13</v>
      </c>
      <c r="N339" s="186">
        <v>14</v>
      </c>
      <c r="O339" s="203">
        <v>15</v>
      </c>
      <c r="P339" s="186">
        <v>16</v>
      </c>
      <c r="Q339" s="186">
        <v>16</v>
      </c>
      <c r="R339" s="202"/>
      <c r="S339" s="202"/>
      <c r="T339" s="202"/>
      <c r="U339" s="202"/>
      <c r="V339" s="202"/>
      <c r="W339" s="202"/>
      <c r="X339" s="202"/>
      <c r="Y339" s="202"/>
      <c r="Z339" s="202"/>
      <c r="AA339" s="202"/>
      <c r="AB339" s="202"/>
      <c r="AC339" s="202"/>
      <c r="AD339" s="202"/>
      <c r="AE339" s="202"/>
      <c r="AF339" s="202"/>
      <c r="AG339" s="202"/>
      <c r="AH339" s="202"/>
      <c r="AI339" s="202"/>
      <c r="AJ339" s="202"/>
    </row>
    <row r="340" spans="1:17" ht="19.5" customHeight="1">
      <c r="A340" s="122" t="s">
        <v>112</v>
      </c>
      <c r="B340" s="91">
        <v>248</v>
      </c>
      <c r="C340" s="31">
        <v>913481</v>
      </c>
      <c r="D340" s="31">
        <v>208785</v>
      </c>
      <c r="E340" s="31">
        <v>210000</v>
      </c>
      <c r="F340" s="32">
        <f>SUM(C340:E340)</f>
        <v>1332266</v>
      </c>
      <c r="G340" s="29">
        <f>H340+I340+J340+K340</f>
        <v>372078</v>
      </c>
      <c r="H340" s="31">
        <v>149300</v>
      </c>
      <c r="I340" s="41">
        <v>500</v>
      </c>
      <c r="J340" s="31">
        <v>210000</v>
      </c>
      <c r="K340" s="31">
        <v>12278</v>
      </c>
      <c r="L340" s="31">
        <f>F340-H340-I340-J340</f>
        <v>972466</v>
      </c>
      <c r="M340" s="115">
        <v>957966</v>
      </c>
      <c r="N340" s="115"/>
      <c r="O340" s="29">
        <f>M340+N340</f>
        <v>957966</v>
      </c>
      <c r="P340" s="29">
        <f>O340/B340</f>
        <v>3863</v>
      </c>
      <c r="Q340" s="29"/>
    </row>
    <row r="341" spans="1:17" ht="19.5" customHeight="1">
      <c r="A341" s="122" t="s">
        <v>113</v>
      </c>
      <c r="B341" s="91">
        <v>230</v>
      </c>
      <c r="C341" s="31">
        <v>704077</v>
      </c>
      <c r="D341" s="31">
        <v>246848</v>
      </c>
      <c r="E341" s="31">
        <v>235000</v>
      </c>
      <c r="F341" s="32">
        <f>SUM(C341:E341)</f>
        <v>1185925</v>
      </c>
      <c r="G341" s="29">
        <f>H341+I341+J341+K341</f>
        <v>368612</v>
      </c>
      <c r="H341" s="31">
        <v>130500</v>
      </c>
      <c r="I341" s="41">
        <v>1000</v>
      </c>
      <c r="J341" s="31">
        <v>235000</v>
      </c>
      <c r="K341" s="31">
        <v>2112</v>
      </c>
      <c r="L341" s="31">
        <f>F341-H341-I341-J341</f>
        <v>819425</v>
      </c>
      <c r="M341" s="115">
        <v>800425</v>
      </c>
      <c r="N341" s="115"/>
      <c r="O341" s="29">
        <f>M341+N341</f>
        <v>800425</v>
      </c>
      <c r="P341" s="29">
        <f>L341/B341</f>
        <v>3563</v>
      </c>
      <c r="Q341" s="29"/>
    </row>
    <row r="342" spans="1:17" ht="19.5" customHeight="1">
      <c r="A342" s="122" t="s">
        <v>114</v>
      </c>
      <c r="B342" s="91">
        <v>86</v>
      </c>
      <c r="C342" s="31">
        <v>424316</v>
      </c>
      <c r="D342" s="31">
        <v>103426</v>
      </c>
      <c r="E342" s="31">
        <v>87472</v>
      </c>
      <c r="F342" s="32">
        <f>SUM(C342:E342)</f>
        <v>615214</v>
      </c>
      <c r="G342" s="29">
        <f>H342+I342+J342+K342</f>
        <v>147422</v>
      </c>
      <c r="H342" s="31">
        <v>57450</v>
      </c>
      <c r="I342" s="41">
        <v>500</v>
      </c>
      <c r="J342" s="31">
        <v>87472</v>
      </c>
      <c r="K342" s="31">
        <v>2000</v>
      </c>
      <c r="L342" s="31">
        <f>F342-H342-I342-J342</f>
        <v>469792</v>
      </c>
      <c r="M342" s="115">
        <v>460292</v>
      </c>
      <c r="N342" s="115"/>
      <c r="O342" s="29">
        <f>M342+N342</f>
        <v>460292</v>
      </c>
      <c r="P342" s="29">
        <f>L342/B342</f>
        <v>5463</v>
      </c>
      <c r="Q342" s="29"/>
    </row>
    <row r="343" spans="1:17" ht="19.5" customHeight="1">
      <c r="A343" s="129" t="s">
        <v>37</v>
      </c>
      <c r="B343" s="129">
        <f aca="true" t="shared" si="32" ref="B343:M343">SUM(B340:B342)</f>
        <v>564</v>
      </c>
      <c r="C343" s="95">
        <f t="shared" si="32"/>
        <v>2041874</v>
      </c>
      <c r="D343" s="95">
        <f t="shared" si="32"/>
        <v>559059</v>
      </c>
      <c r="E343" s="95">
        <f t="shared" si="32"/>
        <v>532472</v>
      </c>
      <c r="F343" s="95">
        <f t="shared" si="32"/>
        <v>3133405</v>
      </c>
      <c r="G343" s="45">
        <f t="shared" si="32"/>
        <v>888112</v>
      </c>
      <c r="H343" s="95">
        <f t="shared" si="32"/>
        <v>337250</v>
      </c>
      <c r="I343" s="95">
        <f t="shared" si="32"/>
        <v>2000</v>
      </c>
      <c r="J343" s="95">
        <f t="shared" si="32"/>
        <v>532472</v>
      </c>
      <c r="K343" s="95">
        <f t="shared" si="32"/>
        <v>16390</v>
      </c>
      <c r="L343" s="113">
        <f t="shared" si="32"/>
        <v>2261683</v>
      </c>
      <c r="M343" s="45">
        <f t="shared" si="32"/>
        <v>2218683</v>
      </c>
      <c r="N343" s="45"/>
      <c r="O343" s="45">
        <f>SUM(O340:O342)</f>
        <v>2218683</v>
      </c>
      <c r="P343" s="29">
        <f>L343/B343</f>
        <v>4010</v>
      </c>
      <c r="Q343" s="45"/>
    </row>
    <row r="344" spans="11:13" ht="12.75">
      <c r="K344" s="37"/>
      <c r="L344" s="37"/>
      <c r="M344" s="37"/>
    </row>
    <row r="345" spans="1:11" ht="15">
      <c r="A345" s="6"/>
      <c r="B345" s="6"/>
      <c r="C345" s="6"/>
      <c r="D345" s="6"/>
      <c r="E345" s="65"/>
      <c r="F345" s="6"/>
      <c r="G345" s="6"/>
      <c r="H345" s="65"/>
      <c r="I345" s="65"/>
      <c r="J345" s="65"/>
      <c r="K345" s="6"/>
    </row>
    <row r="346" spans="1:17" ht="31.5">
      <c r="A346" s="204" t="s">
        <v>115</v>
      </c>
      <c r="B346" s="134">
        <v>66</v>
      </c>
      <c r="C346" s="87"/>
      <c r="D346" s="87"/>
      <c r="E346" s="146"/>
      <c r="F346" s="146"/>
      <c r="G346" s="136"/>
      <c r="H346" s="136"/>
      <c r="I346" s="136"/>
      <c r="J346" s="136"/>
      <c r="K346" s="136"/>
      <c r="L346" s="136">
        <v>185550</v>
      </c>
      <c r="M346" s="136"/>
      <c r="N346" s="136"/>
      <c r="O346" s="142">
        <v>185550</v>
      </c>
      <c r="P346" s="136"/>
      <c r="Q346" s="122"/>
    </row>
    <row r="348" spans="1:15" ht="15.75">
      <c r="A348" s="4" t="s">
        <v>116</v>
      </c>
      <c r="L348" s="174">
        <f>SUM(L349:L350)</f>
        <v>13639</v>
      </c>
      <c r="O348" s="177"/>
    </row>
    <row r="349" spans="1:15" ht="15.75">
      <c r="A349" s="4"/>
      <c r="J349" s="179"/>
      <c r="K349" s="178"/>
      <c r="L349" s="37"/>
      <c r="O349" s="177"/>
    </row>
    <row r="350" spans="1:15" ht="15.75">
      <c r="A350" s="4"/>
      <c r="J350" s="179"/>
      <c r="K350" s="178" t="s">
        <v>88</v>
      </c>
      <c r="L350" s="179">
        <v>13639</v>
      </c>
      <c r="O350" s="177"/>
    </row>
    <row r="351" spans="11:15" ht="15">
      <c r="K351" s="178"/>
      <c r="O351" s="177"/>
    </row>
    <row r="352" spans="1:15" ht="15.75">
      <c r="A352" s="4" t="s">
        <v>117</v>
      </c>
      <c r="K352" s="178" t="s">
        <v>88</v>
      </c>
      <c r="L352" s="61">
        <v>30162</v>
      </c>
      <c r="O352" s="177"/>
    </row>
    <row r="353" spans="1:15" ht="15.75">
      <c r="A353" s="4"/>
      <c r="K353" s="178"/>
      <c r="L353" s="61"/>
      <c r="O353" s="177"/>
    </row>
  </sheetData>
  <mergeCells count="138">
    <mergeCell ref="O337:O338"/>
    <mergeCell ref="P337:P338"/>
    <mergeCell ref="G337:G338"/>
    <mergeCell ref="H337:K337"/>
    <mergeCell ref="L337:L338"/>
    <mergeCell ref="M337:N337"/>
    <mergeCell ref="A337:A338"/>
    <mergeCell ref="B337:B338"/>
    <mergeCell ref="C337:E337"/>
    <mergeCell ref="F337:F338"/>
    <mergeCell ref="F328:F329"/>
    <mergeCell ref="H328:H329"/>
    <mergeCell ref="I328:K328"/>
    <mergeCell ref="L328:L329"/>
    <mergeCell ref="A328:A329"/>
    <mergeCell ref="B328:B329"/>
    <mergeCell ref="C328:D328"/>
    <mergeCell ref="E328:E329"/>
    <mergeCell ref="L288:M288"/>
    <mergeCell ref="N288:N289"/>
    <mergeCell ref="P288:P289"/>
    <mergeCell ref="A324:L324"/>
    <mergeCell ref="N239:N240"/>
    <mergeCell ref="O239:O240"/>
    <mergeCell ref="A283:L283"/>
    <mergeCell ref="A288:A289"/>
    <mergeCell ref="B288:B289"/>
    <mergeCell ref="C288:E288"/>
    <mergeCell ref="F288:F289"/>
    <mergeCell ref="G288:G289"/>
    <mergeCell ref="H288:J288"/>
    <mergeCell ref="K288:K289"/>
    <mergeCell ref="N234:N235"/>
    <mergeCell ref="O234:O235"/>
    <mergeCell ref="A239:A240"/>
    <mergeCell ref="B239:B240"/>
    <mergeCell ref="C239:D239"/>
    <mergeCell ref="E239:E240"/>
    <mergeCell ref="F239:F240"/>
    <mergeCell ref="G239:I239"/>
    <mergeCell ref="J239:J240"/>
    <mergeCell ref="K239:M239"/>
    <mergeCell ref="F234:F235"/>
    <mergeCell ref="G234:I234"/>
    <mergeCell ref="J234:J235"/>
    <mergeCell ref="K234:M234"/>
    <mergeCell ref="A234:A235"/>
    <mergeCell ref="B234:B235"/>
    <mergeCell ref="C234:D234"/>
    <mergeCell ref="E234:E235"/>
    <mergeCell ref="K196:M196"/>
    <mergeCell ref="N196:N197"/>
    <mergeCell ref="O196:O197"/>
    <mergeCell ref="A231:P231"/>
    <mergeCell ref="N163:N164"/>
    <mergeCell ref="O163:O164"/>
    <mergeCell ref="A192:P192"/>
    <mergeCell ref="A196:A197"/>
    <mergeCell ref="B196:B197"/>
    <mergeCell ref="C196:D196"/>
    <mergeCell ref="E196:E197"/>
    <mergeCell ref="F196:F197"/>
    <mergeCell ref="G196:I196"/>
    <mergeCell ref="J196:J197"/>
    <mergeCell ref="F163:F164"/>
    <mergeCell ref="G163:I163"/>
    <mergeCell ref="J163:J164"/>
    <mergeCell ref="K163:M163"/>
    <mergeCell ref="A163:A164"/>
    <mergeCell ref="B163:B164"/>
    <mergeCell ref="C163:D163"/>
    <mergeCell ref="E163:E164"/>
    <mergeCell ref="K125:M125"/>
    <mergeCell ref="N125:N126"/>
    <mergeCell ref="O125:O126"/>
    <mergeCell ref="A159:P159"/>
    <mergeCell ref="N105:N106"/>
    <mergeCell ref="O105:O106"/>
    <mergeCell ref="A121:P121"/>
    <mergeCell ref="A125:A126"/>
    <mergeCell ref="B125:B126"/>
    <mergeCell ref="C125:D125"/>
    <mergeCell ref="E125:E126"/>
    <mergeCell ref="F125:F126"/>
    <mergeCell ref="G125:I125"/>
    <mergeCell ref="J125:J126"/>
    <mergeCell ref="N89:N90"/>
    <mergeCell ref="O89:O90"/>
    <mergeCell ref="A105:A106"/>
    <mergeCell ref="B105:B106"/>
    <mergeCell ref="C105:D105"/>
    <mergeCell ref="E105:E106"/>
    <mergeCell ref="F105:F106"/>
    <mergeCell ref="G105:I105"/>
    <mergeCell ref="J105:J106"/>
    <mergeCell ref="K105:M105"/>
    <mergeCell ref="F89:F90"/>
    <mergeCell ref="G89:I89"/>
    <mergeCell ref="J89:J90"/>
    <mergeCell ref="K89:M89"/>
    <mergeCell ref="A89:A90"/>
    <mergeCell ref="B89:B90"/>
    <mergeCell ref="C89:D89"/>
    <mergeCell ref="E89:E90"/>
    <mergeCell ref="L46:N46"/>
    <mergeCell ref="O46:O47"/>
    <mergeCell ref="P46:P47"/>
    <mergeCell ref="A84:P84"/>
    <mergeCell ref="N31:N32"/>
    <mergeCell ref="O31:O32"/>
    <mergeCell ref="A42:N42"/>
    <mergeCell ref="A46:A47"/>
    <mergeCell ref="B46:B47"/>
    <mergeCell ref="C46:E46"/>
    <mergeCell ref="F46:F47"/>
    <mergeCell ref="G46:G47"/>
    <mergeCell ref="H46:J46"/>
    <mergeCell ref="K46:K47"/>
    <mergeCell ref="O12:O13"/>
    <mergeCell ref="A28:L28"/>
    <mergeCell ref="A31:A32"/>
    <mergeCell ref="B31:B32"/>
    <mergeCell ref="C31:D31"/>
    <mergeCell ref="E31:E32"/>
    <mergeCell ref="F31:F32"/>
    <mergeCell ref="G31:I31"/>
    <mergeCell ref="J31:J32"/>
    <mergeCell ref="K31:M31"/>
    <mergeCell ref="A10:P10"/>
    <mergeCell ref="A12:A13"/>
    <mergeCell ref="B12:B13"/>
    <mergeCell ref="C12:D12"/>
    <mergeCell ref="E12:E13"/>
    <mergeCell ref="F12:F13"/>
    <mergeCell ref="G12:I12"/>
    <mergeCell ref="J12:J13"/>
    <mergeCell ref="K12:M12"/>
    <mergeCell ref="N12:N13"/>
  </mergeCells>
  <printOptions horizontalCentered="1"/>
  <pageMargins left="0" right="0" top="0.984251968503937" bottom="0.196850393700787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2005-11-22T07:04:35Z</dcterms:created>
  <dcterms:modified xsi:type="dcterms:W3CDTF">2005-11-22T07:04:52Z</dcterms:modified>
  <cp:category/>
  <cp:version/>
  <cp:contentType/>
  <cp:contentStatus/>
</cp:coreProperties>
</file>